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570" windowHeight="7965" tabRatio="727" firstSheet="1" activeTab="8"/>
  </bookViews>
  <sheets>
    <sheet name="ÖSSZEFÜGGÉSEK" sheetId="1" r:id="rId1"/>
    <sheet name="1.1.sz.mell." sheetId="2" r:id="rId2"/>
    <sheet name="1.2.sz.mell." sheetId="3" r:id="rId3"/>
    <sheet name="1.3.sz.mell." sheetId="4" r:id="rId4"/>
    <sheet name="1.4.sz.mell." sheetId="5" r:id="rId5"/>
    <sheet name="2.1.sz.mell  " sheetId="6" r:id="rId6"/>
    <sheet name="2.2.sz.mell  " sheetId="7" r:id="rId7"/>
    <sheet name="ELLENŐRZÉS-1.sz.2.a.sz.2.b.sz." sheetId="8" r:id="rId8"/>
    <sheet name="3.1. sz. mell" sheetId="9" r:id="rId9"/>
    <sheet name="3.1.1. sz. mell " sheetId="10" r:id="rId10"/>
    <sheet name="3.1.2. sz. mell " sheetId="11" r:id="rId11"/>
    <sheet name="3.1.3. sz. mell" sheetId="12" r:id="rId12"/>
    <sheet name="1.sz tájékoztató t." sheetId="13" r:id="rId13"/>
    <sheet name="Munka1" sheetId="14" r:id="rId14"/>
  </sheets>
  <definedNames>
    <definedName name="_xlfn.IFERROR" hidden="1">#NAME?</definedName>
    <definedName name="_xlnm.Print_Titles" localSheetId="8">'3.1. sz. mell'!$1:$6</definedName>
    <definedName name="_xlnm.Print_Titles" localSheetId="9">'3.1.1. sz. mell '!$1:$6</definedName>
    <definedName name="_xlnm.Print_Titles" localSheetId="10">'3.1.2. sz. mell '!$1:$6</definedName>
    <definedName name="_xlnm.Print_Titles" localSheetId="11">'3.1.3. sz. mell'!$1:$6</definedName>
    <definedName name="_xlnm.Print_Area" localSheetId="1">'1.1.sz.mell.'!$A$1:$E$159</definedName>
    <definedName name="_xlnm.Print_Area" localSheetId="2">'1.2.sz.mell.'!$A$1:$E$159</definedName>
    <definedName name="_xlnm.Print_Area" localSheetId="3">'1.3.sz.mell.'!$A$1:$E$159</definedName>
    <definedName name="_xlnm.Print_Area" localSheetId="4">'1.4.sz.mell.'!$A$1:$E$159</definedName>
  </definedNames>
  <calcPr fullCalcOnLoad="1"/>
</workbook>
</file>

<file path=xl/sharedStrings.xml><?xml version="1.0" encoding="utf-8"?>
<sst xmlns="http://schemas.openxmlformats.org/spreadsheetml/2006/main" count="2760" uniqueCount="433">
  <si>
    <t>Felhalmozási bevételek</t>
  </si>
  <si>
    <t>adatok forintban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</si>
  <si>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</si>
  <si>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</si>
  <si>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</si>
  <si>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</si>
  <si>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</si>
  <si>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</si>
  <si>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</si>
  <si>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</si>
  <si>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</si>
  <si>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</si>
  <si>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</si>
  <si>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</si>
  <si>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</si>
  <si>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</si>
  <si>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</si>
  <si>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</si>
  <si>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</si>
  <si>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</si>
  <si>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</si>
  <si>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</si>
  <si>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</si>
  <si>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</si>
  <si>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</si>
  <si>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</si>
  <si>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</si>
  <si>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</si>
  <si>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</si>
  <si>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</si>
  <si>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</si>
  <si>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</si>
  <si>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</si>
  <si>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</si>
  <si>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</si>
  <si>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</si>
  <si>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Jogcím</t>
  </si>
  <si>
    <t>Összesen:</t>
  </si>
  <si>
    <t>01</t>
  </si>
  <si>
    <t>Ezer forintban !</t>
  </si>
  <si>
    <t>Előirányzat-csoport, kiemelt előirányzat megnevezése</t>
  </si>
  <si>
    <t>Előirányzat</t>
  </si>
  <si>
    <t>Bevételek</t>
  </si>
  <si>
    <t>Kiadások</t>
  </si>
  <si>
    <t>02</t>
  </si>
  <si>
    <t>03</t>
  </si>
  <si>
    <t xml:space="preserve"> Ezer forintban !</t>
  </si>
  <si>
    <t>Megnevezés</t>
  </si>
  <si>
    <t>Személyi juttatások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</si>
  <si>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</si>
  <si>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</si>
  <si>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</si>
  <si>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</si>
  <si>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</si>
  <si>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</si>
  <si>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</si>
  <si>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</si>
  <si>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</si>
  <si>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</si>
  <si>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</si>
  <si>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</si>
  <si>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</si>
  <si>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</si>
  <si>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</si>
  <si>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</si>
  <si>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</si>
  <si>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</si>
  <si>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</si>
  <si>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</si>
  <si>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</si>
  <si>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</si>
  <si>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</si>
  <si>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</si>
  <si>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</si>
  <si>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</si>
  <si>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</si>
  <si>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</si>
  <si>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</si>
  <si>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</si>
  <si>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</si>
  <si>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</si>
  <si>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</si>
  <si>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</si>
  <si>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</si>
  <si>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Költségvetési rendelet űrlapjainak összefüggései: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</si>
  <si>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</si>
  <si>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</si>
  <si>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</si>
  <si>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</si>
  <si>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</si>
  <si>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</si>
  <si>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I. Működési célú bevételek és kiadások mérlege
(Önkormányzati szinten)</t>
  </si>
  <si>
    <t>II. Felhalmozási célú bevételek és kiadások mérlege
(Önkormányzati szinten)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</si>
  <si>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</si>
  <si>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</si>
  <si>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</si>
  <si>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</si>
  <si>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</si>
  <si>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</si>
  <si>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</si>
  <si>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</si>
  <si>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</si>
  <si>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</si>
  <si>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</si>
  <si>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</si>
  <si>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</si>
  <si>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</si>
  <si>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</si>
  <si>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</si>
  <si>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</si>
  <si>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</si>
  <si>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</si>
  <si>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</si>
  <si>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</si>
  <si>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</si>
  <si>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</si>
  <si>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</si>
  <si>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</si>
  <si>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</si>
  <si>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</si>
  <si>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</si>
  <si>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</si>
  <si>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</si>
  <si>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>Önkormányzat</t>
  </si>
  <si>
    <t xml:space="preserve">   Költségvetési maradvány igénybevétele </t>
  </si>
  <si>
    <t xml:space="preserve">   Vállalkozási maradvány igénybevétele </t>
  </si>
  <si>
    <t>Beruházások</t>
  </si>
  <si>
    <t>Ezer forintban</t>
  </si>
  <si>
    <t>8.3.</t>
  </si>
  <si>
    <t>Egyéb felhalmozási kiadások</t>
  </si>
  <si>
    <t xml:space="preserve">   Betét visszavonásából származó bevétel </t>
  </si>
  <si>
    <t xml:space="preserve">   Egyéb belső finanszírozási bevételek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</si>
  <si>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</si>
  <si>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</si>
  <si>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</si>
  <si>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</si>
  <si>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</si>
  <si>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</si>
  <si>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</si>
  <si>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</si>
  <si>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</si>
  <si>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</si>
  <si>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</si>
  <si>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</si>
  <si>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</si>
  <si>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</si>
  <si>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</si>
  <si>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</si>
  <si>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</si>
  <si>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</si>
  <si>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</si>
  <si>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</si>
  <si>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</si>
  <si>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</si>
  <si>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</si>
  <si>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</si>
  <si>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</si>
  <si>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</si>
  <si>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</si>
  <si>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</si>
  <si>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</si>
  <si>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</si>
  <si>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</si>
  <si>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</si>
  <si>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</si>
  <si>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</si>
  <si>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</si>
  <si>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</si>
  <si>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</si>
  <si>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</si>
  <si>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</si>
  <si>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</si>
  <si>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</si>
  <si>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</si>
  <si>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</si>
  <si>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</si>
  <si>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</si>
  <si>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</si>
  <si>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</si>
  <si>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</si>
  <si>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</si>
  <si>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</si>
  <si>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</si>
  <si>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</si>
  <si>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</si>
  <si>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</si>
  <si>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</si>
  <si>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</si>
  <si>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</si>
  <si>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</si>
  <si>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</si>
  <si>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</si>
  <si>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</si>
  <si>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</si>
  <si>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</si>
  <si>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</si>
  <si>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</si>
  <si>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</si>
  <si>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</si>
  <si>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</si>
  <si>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</si>
  <si>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</si>
  <si>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</si>
  <si>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</si>
  <si>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</si>
  <si>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</si>
  <si>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</si>
  <si>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</si>
  <si>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</si>
  <si>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</si>
  <si>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</si>
  <si>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</si>
  <si>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</si>
  <si>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</si>
  <si>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</si>
  <si>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</si>
  <si>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</si>
  <si>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</si>
  <si>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</si>
  <si>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</si>
  <si>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</si>
  <si>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</si>
  <si>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</si>
  <si>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</si>
  <si>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</si>
  <si>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</si>
  <si>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</si>
  <si>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</si>
  <si>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</si>
  <si>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</si>
  <si>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</si>
  <si>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</si>
  <si>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</si>
  <si>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</si>
  <si>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</si>
  <si>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</si>
  <si>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</si>
  <si>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</si>
  <si>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</si>
  <si>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</si>
  <si>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</si>
  <si>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</si>
  <si>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</si>
  <si>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</si>
  <si>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</si>
  <si>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</si>
  <si>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</si>
  <si>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</si>
  <si>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</si>
  <si>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</si>
  <si>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</si>
  <si>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</si>
  <si>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</si>
  <si>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</si>
  <si>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</si>
  <si>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</si>
  <si>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</si>
  <si>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</si>
  <si>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</si>
  <si>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</si>
  <si>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</si>
  <si>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</si>
  <si>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</si>
  <si>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</si>
  <si>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</si>
  <si>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</si>
  <si>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</si>
  <si>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</si>
  <si>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</si>
  <si>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</si>
  <si>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</si>
  <si>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</si>
  <si>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</si>
  <si>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</si>
  <si>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</si>
  <si>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</si>
  <si>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</si>
  <si>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</si>
  <si>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</si>
  <si>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</si>
  <si>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</si>
  <si>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 xml:space="preserve">   Értékpapírok bevételei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</si>
  <si>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</si>
  <si>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</si>
  <si>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</si>
  <si>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</si>
  <si>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</si>
  <si>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</si>
  <si>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</si>
  <si>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</si>
  <si>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</si>
  <si>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</si>
  <si>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</si>
  <si>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</si>
  <si>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</si>
  <si>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</si>
  <si>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</si>
  <si>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</si>
  <si>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</si>
  <si>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</si>
  <si>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</si>
  <si>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</si>
  <si>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Összes bevétel, kiadás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</si>
  <si>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</si>
  <si>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</si>
  <si>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</si>
  <si>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</si>
  <si>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</si>
  <si>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</si>
  <si>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</si>
  <si>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</si>
  <si>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Kötelező feladatok bevételei, kiadása</t>
  </si>
  <si>
    <t>Önként vállalt feladatok bevételei, kiadása</t>
  </si>
  <si>
    <t>04</t>
  </si>
  <si>
    <t>2015. évi előirányzat BEVÉTELEK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</si>
  <si>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</si>
  <si>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</si>
  <si>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</si>
  <si>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</si>
  <si>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</si>
  <si>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t>4.1.3.</t>
  </si>
  <si>
    <t>- Értékesítési és forgalmi adók (iparűzési adó)</t>
  </si>
  <si>
    <t>Helyi adók  (4.1.1.+...+4.1.3.)</t>
  </si>
  <si>
    <r>
      <t xml:space="preserve">   Működési költségvetés kiadásai </t>
    </r>
    <r>
      <rPr>
        <sz val="8"/>
        <rFont val="Times New Roman CE"/>
        <family val="0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</si>
  <si>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</si>
  <si>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</si>
  <si>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</si>
  <si>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</si>
  <si>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</si>
  <si>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</si>
  <si>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</si>
  <si>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</si>
  <si>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</si>
  <si>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</si>
  <si>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</si>
  <si>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</si>
  <si>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</si>
  <si>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</si>
  <si>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</si>
  <si>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</si>
  <si>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</si>
  <si>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</si>
  <si>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</si>
  <si>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</si>
  <si>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</si>
  <si>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</si>
  <si>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</si>
  <si>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</si>
  <si>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</si>
  <si>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</si>
  <si>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</si>
  <si>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</si>
  <si>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</si>
  <si>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</si>
  <si>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</si>
  <si>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</si>
  <si>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</si>
  <si>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</si>
  <si>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</si>
  <si>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</si>
  <si>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</si>
  <si>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</si>
  <si>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</si>
  <si>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</si>
  <si>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</si>
  <si>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</si>
  <si>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</si>
  <si>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</si>
  <si>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</si>
  <si>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</si>
  <si>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</si>
  <si>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</si>
  <si>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</si>
  <si>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 xml:space="preserve">2.1. számú melléklet C. oszlop 13. sor + 2.2. számú melléklet C. oszlop 12. sor </t>
  </si>
  <si>
    <t xml:space="preserve">2.1. számú melléklet C. oszlop 24. sor + 2.2. számú melléklet C. oszlop 25. sor </t>
  </si>
  <si>
    <t xml:space="preserve">2.1. számú melléklet C. oszlop 25. sor + 2.2. számú melléklet C. oszlop 26. sor </t>
  </si>
  <si>
    <t xml:space="preserve">2.1. számú melléklet E. oszlop 13. sor + 2.2. számú melléklet E. oszlop 12. sor </t>
  </si>
  <si>
    <t xml:space="preserve">2.1. számú melléklet E. oszlop 24. sor + 2.2. számú melléklet E. oszlop 25. sor </t>
  </si>
  <si>
    <t xml:space="preserve">2.1. számú melléklet E. oszlop 25. sor + 2.2. számú melléklet E. oszlop 26. sor </t>
  </si>
  <si>
    <t>A</t>
  </si>
  <si>
    <t>B</t>
  </si>
  <si>
    <t>C</t>
  </si>
  <si>
    <t>E</t>
  </si>
  <si>
    <t>D</t>
  </si>
  <si>
    <t>Működési célú kvi támogatások és kiegészítő támogatások</t>
  </si>
  <si>
    <t>Helyi adók  (4.1.1.+…+4.1.3.)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</si>
  <si>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</si>
  <si>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</si>
  <si>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</si>
  <si>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</si>
  <si>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</si>
  <si>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</si>
  <si>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</si>
  <si>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family val="0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</si>
  <si>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</si>
  <si>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</si>
  <si>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</si>
  <si>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</si>
  <si>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</si>
  <si>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5. tájékoztató tábla</t>
  </si>
  <si>
    <t>Államigazgatási feladatok bevételei, kiadása</t>
  </si>
  <si>
    <t>Központi, irányító szervi támogatás</t>
  </si>
  <si>
    <t>Belföldi finanszírozás kiadásai (6.1. + … + 6.5.)</t>
  </si>
  <si>
    <t>1.1. sz. melléklet Bevételek táblázat C. oszlop 9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</si>
  <si>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</si>
  <si>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</si>
  <si>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</si>
  <si>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C. oszlop 10 sora =</t>
  </si>
  <si>
    <t>1.1. sz. melléklet Kiadások táblázat C. oszlop 11 sora =</t>
  </si>
  <si>
    <t>Település üzemeltetés - zöldterület kezelés</t>
  </si>
  <si>
    <t xml:space="preserve">                                  - közvilágítási feladatok</t>
  </si>
  <si>
    <t xml:space="preserve">                                  - köztemető fenntartási feladatok</t>
  </si>
  <si>
    <t xml:space="preserve">                                  - közutak fenntartási feladatai</t>
  </si>
  <si>
    <t>Egyéb önkormányzati feladatok ellátása</t>
  </si>
  <si>
    <t>Lakott külterület fenntartása</t>
  </si>
  <si>
    <t>Szociális étkeztetés</t>
  </si>
  <si>
    <t>Gyermekétkeztetési támogatás - dolgozók munkabérére</t>
  </si>
  <si>
    <t xml:space="preserve">                                                - üzemeltetési kiadásokra</t>
  </si>
  <si>
    <t>Közművelődési és könyvtári kiadások</t>
  </si>
  <si>
    <t>Beszámítás alapján</t>
  </si>
  <si>
    <t>Szociális feladatok támogatása</t>
  </si>
  <si>
    <t>Eredeti előirányzat</t>
  </si>
  <si>
    <t>Módosítás</t>
  </si>
  <si>
    <t>Módosított előirányzat</t>
  </si>
  <si>
    <t xml:space="preserve">                                                - szünidei étkeztetés</t>
  </si>
  <si>
    <t>2017. évi előirányzat</t>
  </si>
  <si>
    <t>2017. évi előirányzat módosítás</t>
  </si>
  <si>
    <t>2017. évi módosított előirányzat</t>
  </si>
  <si>
    <t>Központi, irányítószervi támogatások folyósítása</t>
  </si>
  <si>
    <t>A 2017. évi általános működés és ágazati feladatok támogatásának alakulása jogcímenként</t>
  </si>
  <si>
    <t>2017. évi támogatás összesen</t>
  </si>
  <si>
    <t>Előző évről áthúzódó bérkompenzáció</t>
  </si>
  <si>
    <t>Köznevelési támogatás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</si>
</sst>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[$€-2]\ #\ ##,000_);[Red]\([$€-2]\ #\ ##,000\)"/>
    <numFmt numFmtId="172" formatCode="0&quot;.&quot;"/>
  </numFmts>
  <fonts count="66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12"/>
      <name val="Times New Roman"/>
      <family val="1"/>
    </font>
    <font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2"/>
      <color indexed="10"/>
      <name val="Times New Roman CE"/>
      <family val="0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sz val="9"/>
      <name val="Times New Roman"/>
      <family val="1"/>
    </font>
    <font>
      <sz val="9"/>
      <color indexed="17"/>
      <name val="Times New Roman CE"/>
      <family val="0"/>
    </font>
    <font>
      <sz val="10"/>
      <color indexed="17"/>
      <name val="Times New Roman CE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hair"/>
    </border>
    <border>
      <left style="medium"/>
      <right style="thin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>
        <color indexed="63"/>
      </right>
      <top style="medium"/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2" applyNumberFormat="0" applyFill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53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0" fillId="22" borderId="7" applyNumberFormat="0" applyFont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57" fillId="29" borderId="0" applyNumberFormat="0" applyBorder="0" applyAlignment="0" applyProtection="0"/>
    <xf numFmtId="0" fontId="58" fillId="30" borderId="8" applyNumberFormat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>
      <alignment/>
      <protection/>
    </xf>
    <xf numFmtId="0" fontId="6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1" borderId="0" applyNumberFormat="0" applyBorder="0" applyAlignment="0" applyProtection="0"/>
    <xf numFmtId="0" fontId="63" fillId="32" borderId="0" applyNumberFormat="0" applyBorder="0" applyAlignment="0" applyProtection="0"/>
    <xf numFmtId="0" fontId="64" fillId="30" borderId="1" applyNumberFormat="0" applyAlignment="0" applyProtection="0"/>
    <xf numFmtId="9" fontId="0" fillId="0" borderId="0" applyFont="0" applyFill="0" applyBorder="0" applyAlignment="0" applyProtection="0"/>
  </cellStyleXfs>
  <cellXfs count="252">
    <xf numFmtId="0" fontId="0" fillId="0" borderId="0" xfId="0" applyAlignment="1">
      <alignment/>
    </xf>
    <xf numFmtId="164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5" fillId="0" borderId="0" xfId="58" applyFont="1" applyFill="1" applyBorder="1" applyAlignment="1" applyProtection="1">
      <alignment horizontal="center" vertical="center" wrapText="1"/>
      <protection/>
    </xf>
    <xf numFmtId="0" fontId="5" fillId="0" borderId="0" xfId="58" applyFont="1" applyFill="1" applyBorder="1" applyAlignment="1" applyProtection="1">
      <alignment vertical="center" wrapText="1"/>
      <protection/>
    </xf>
    <xf numFmtId="0" fontId="14" fillId="0" borderId="10" xfId="58" applyFont="1" applyFill="1" applyBorder="1" applyAlignment="1" applyProtection="1">
      <alignment horizontal="left" vertical="center" wrapText="1" indent="1"/>
      <protection/>
    </xf>
    <xf numFmtId="0" fontId="14" fillId="0" borderId="11" xfId="58" applyFont="1" applyFill="1" applyBorder="1" applyAlignment="1" applyProtection="1">
      <alignment horizontal="left" vertical="center" wrapText="1" indent="1"/>
      <protection/>
    </xf>
    <xf numFmtId="0" fontId="14" fillId="0" borderId="12" xfId="58" applyFont="1" applyFill="1" applyBorder="1" applyAlignment="1" applyProtection="1">
      <alignment horizontal="left" vertical="center" wrapText="1" indent="1"/>
      <protection/>
    </xf>
    <xf numFmtId="0" fontId="14" fillId="0" borderId="13" xfId="58" applyFont="1" applyFill="1" applyBorder="1" applyAlignment="1" applyProtection="1">
      <alignment horizontal="left" vertical="center" wrapText="1" indent="1"/>
      <protection/>
    </xf>
    <xf numFmtId="0" fontId="14" fillId="0" borderId="14" xfId="58" applyFont="1" applyFill="1" applyBorder="1" applyAlignment="1" applyProtection="1">
      <alignment horizontal="left" vertical="center" wrapText="1" indent="1"/>
      <protection/>
    </xf>
    <xf numFmtId="0" fontId="14" fillId="0" borderId="15" xfId="58" applyFont="1" applyFill="1" applyBorder="1" applyAlignment="1" applyProtection="1">
      <alignment horizontal="left" vertical="center" wrapText="1" indent="1"/>
      <protection/>
    </xf>
    <xf numFmtId="49" fontId="14" fillId="0" borderId="16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7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8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19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0" xfId="58" applyNumberFormat="1" applyFont="1" applyFill="1" applyBorder="1" applyAlignment="1" applyProtection="1">
      <alignment horizontal="left" vertical="center" wrapText="1" indent="1"/>
      <protection/>
    </xf>
    <xf numFmtId="49" fontId="14" fillId="0" borderId="21" xfId="58" applyNumberFormat="1" applyFont="1" applyFill="1" applyBorder="1" applyAlignment="1" applyProtection="1">
      <alignment horizontal="left" vertical="center" wrapText="1" indent="1"/>
      <protection/>
    </xf>
    <xf numFmtId="0" fontId="14" fillId="0" borderId="0" xfId="58" applyFont="1" applyFill="1" applyBorder="1" applyAlignment="1" applyProtection="1">
      <alignment horizontal="left" vertical="center" wrapText="1" indent="1"/>
      <protection/>
    </xf>
    <xf numFmtId="0" fontId="13" fillId="0" borderId="22" xfId="58" applyFont="1" applyFill="1" applyBorder="1" applyAlignment="1" applyProtection="1">
      <alignment horizontal="left" vertical="center" wrapText="1" indent="1"/>
      <protection/>
    </xf>
    <xf numFmtId="0" fontId="13" fillId="0" borderId="23" xfId="58" applyFont="1" applyFill="1" applyBorder="1" applyAlignment="1" applyProtection="1">
      <alignment horizontal="left" vertical="center" wrapText="1" indent="1"/>
      <protection/>
    </xf>
    <xf numFmtId="0" fontId="13" fillId="0" borderId="24" xfId="58" applyFont="1" applyFill="1" applyBorder="1" applyAlignment="1" applyProtection="1">
      <alignment horizontal="left" vertical="center" wrapText="1" indent="1"/>
      <protection/>
    </xf>
    <xf numFmtId="0" fontId="6" fillId="0" borderId="22" xfId="58" applyFont="1" applyFill="1" applyBorder="1" applyAlignment="1" applyProtection="1">
      <alignment horizontal="center" vertical="center" wrapText="1"/>
      <protection/>
    </xf>
    <xf numFmtId="0" fontId="6" fillId="0" borderId="23" xfId="58" applyFont="1" applyFill="1" applyBorder="1" applyAlignment="1" applyProtection="1">
      <alignment horizontal="center" vertical="center" wrapText="1"/>
      <protection/>
    </xf>
    <xf numFmtId="0" fontId="13" fillId="0" borderId="23" xfId="58" applyFont="1" applyFill="1" applyBorder="1" applyAlignment="1" applyProtection="1">
      <alignment vertical="center" wrapText="1"/>
      <protection/>
    </xf>
    <xf numFmtId="0" fontId="13" fillId="0" borderId="25" xfId="58" applyFont="1" applyFill="1" applyBorder="1" applyAlignment="1" applyProtection="1">
      <alignment vertical="center" wrapText="1"/>
      <protection/>
    </xf>
    <xf numFmtId="0" fontId="13" fillId="0" borderId="22" xfId="58" applyFont="1" applyFill="1" applyBorder="1" applyAlignment="1" applyProtection="1">
      <alignment horizontal="center" vertical="center" wrapText="1"/>
      <protection/>
    </xf>
    <xf numFmtId="0" fontId="13" fillId="0" borderId="23" xfId="58" applyFont="1" applyFill="1" applyBorder="1" applyAlignment="1" applyProtection="1">
      <alignment horizontal="center" vertical="center" wrapText="1"/>
      <protection/>
    </xf>
    <xf numFmtId="0" fontId="13" fillId="0" borderId="26" xfId="58" applyFont="1" applyFill="1" applyBorder="1" applyAlignment="1" applyProtection="1">
      <alignment horizontal="center" vertical="center" wrapText="1"/>
      <protection/>
    </xf>
    <xf numFmtId="0" fontId="16" fillId="0" borderId="22" xfId="0" applyFont="1" applyFill="1" applyBorder="1" applyAlignment="1" applyProtection="1">
      <alignment vertical="center" wrapText="1"/>
      <protection/>
    </xf>
    <xf numFmtId="0" fontId="6" fillId="0" borderId="26" xfId="58" applyFont="1" applyFill="1" applyBorder="1" applyAlignment="1" applyProtection="1">
      <alignment horizontal="center" vertical="center" wrapTex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7" fillId="0" borderId="0" xfId="0" applyFont="1" applyFill="1" applyAlignment="1">
      <alignment vertical="center"/>
    </xf>
    <xf numFmtId="164" fontId="18" fillId="0" borderId="26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 applyProtection="1">
      <alignment vertical="center"/>
      <protection/>
    </xf>
    <xf numFmtId="164" fontId="6" fillId="0" borderId="26" xfId="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vertical="center" wrapText="1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0" fontId="5" fillId="0" borderId="0" xfId="0" applyFont="1" applyFill="1" applyAlignment="1">
      <alignment horizontal="center" vertical="center" wrapText="1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8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17" fillId="0" borderId="29" xfId="0" applyFont="1" applyFill="1" applyBorder="1" applyAlignment="1" applyProtection="1">
      <alignment horizontal="left" vertical="center" wrapText="1"/>
      <protection locked="0"/>
    </xf>
    <xf numFmtId="0" fontId="17" fillId="0" borderId="30" xfId="0" applyFont="1" applyFill="1" applyBorder="1" applyAlignment="1" applyProtection="1">
      <alignment horizontal="left" vertical="center" wrapText="1"/>
      <protection locked="0"/>
    </xf>
    <xf numFmtId="0" fontId="17" fillId="0" borderId="31" xfId="0" applyFont="1" applyFill="1" applyBorder="1" applyAlignment="1" applyProtection="1">
      <alignment horizontal="left" vertical="center" wrapText="1"/>
      <protection locked="0"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0" fontId="13" fillId="0" borderId="23" xfId="58" applyFont="1" applyFill="1" applyBorder="1" applyAlignment="1" applyProtection="1">
      <alignment horizontal="left" vertical="center" wrapText="1" indent="1"/>
      <protection/>
    </xf>
    <xf numFmtId="164" fontId="13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21" fillId="0" borderId="0" xfId="0" applyFont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 horizontal="right" indent="1"/>
    </xf>
    <xf numFmtId="0" fontId="15" fillId="0" borderId="0" xfId="0" applyFont="1" applyAlignment="1">
      <alignment horizontal="center"/>
    </xf>
    <xf numFmtId="0" fontId="12" fillId="0" borderId="0" xfId="0" applyFont="1" applyFill="1" applyAlignment="1">
      <alignment/>
    </xf>
    <xf numFmtId="3" fontId="12" fillId="0" borderId="0" xfId="0" applyNumberFormat="1" applyFont="1" applyFill="1" applyAlignment="1">
      <alignment horizontal="right" indent="1"/>
    </xf>
    <xf numFmtId="3" fontId="6" fillId="0" borderId="0" xfId="0" applyNumberFormat="1" applyFont="1" applyFill="1" applyAlignment="1">
      <alignment horizontal="right" indent="1"/>
    </xf>
    <xf numFmtId="0" fontId="12" fillId="0" borderId="0" xfId="0" applyFont="1" applyFill="1" applyAlignment="1">
      <alignment horizontal="right" indent="1"/>
    </xf>
    <xf numFmtId="0" fontId="4" fillId="0" borderId="32" xfId="0" applyFont="1" applyFill="1" applyBorder="1" applyAlignment="1" applyProtection="1">
      <alignment horizontal="right"/>
      <protection/>
    </xf>
    <xf numFmtId="0" fontId="14" fillId="0" borderId="11" xfId="58" applyFont="1" applyFill="1" applyBorder="1" applyAlignment="1" applyProtection="1">
      <alignment horizontal="left" indent="6"/>
      <protection/>
    </xf>
    <xf numFmtId="0" fontId="14" fillId="0" borderId="11" xfId="58" applyFont="1" applyFill="1" applyBorder="1" applyAlignment="1" applyProtection="1">
      <alignment horizontal="left" vertical="center" wrapText="1" indent="6"/>
      <protection/>
    </xf>
    <xf numFmtId="0" fontId="14" fillId="0" borderId="15" xfId="58" applyFont="1" applyFill="1" applyBorder="1" applyAlignment="1" applyProtection="1">
      <alignment horizontal="left" vertical="center" wrapText="1" indent="6"/>
      <protection/>
    </xf>
    <xf numFmtId="0" fontId="14" fillId="0" borderId="33" xfId="58" applyFont="1" applyFill="1" applyBorder="1" applyAlignment="1" applyProtection="1">
      <alignment horizontal="left" vertical="center" wrapText="1" indent="6"/>
      <protection/>
    </xf>
    <xf numFmtId="0" fontId="23" fillId="0" borderId="0" xfId="0" applyFont="1" applyFill="1" applyAlignment="1">
      <alignment/>
    </xf>
    <xf numFmtId="0" fontId="24" fillId="0" borderId="0" xfId="0" applyFont="1" applyAlignment="1">
      <alignment/>
    </xf>
    <xf numFmtId="0" fontId="18" fillId="0" borderId="22" xfId="0" applyFont="1" applyFill="1" applyBorder="1" applyAlignment="1" applyProtection="1">
      <alignment horizontal="center" vertical="center" wrapText="1"/>
      <protection/>
    </xf>
    <xf numFmtId="0" fontId="18" fillId="0" borderId="26" xfId="0" applyFont="1" applyFill="1" applyBorder="1" applyAlignment="1" applyProtection="1">
      <alignment horizontal="center" vertical="center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6" fillId="0" borderId="22" xfId="0" applyNumberFormat="1" applyFont="1" applyFill="1" applyBorder="1" applyAlignment="1" applyProtection="1">
      <alignment horizontal="center" vertical="center" wrapText="1"/>
      <protection/>
    </xf>
    <xf numFmtId="164" fontId="6" fillId="0" borderId="23" xfId="0" applyNumberFormat="1" applyFont="1" applyFill="1" applyBorder="1" applyAlignment="1" applyProtection="1">
      <alignment horizontal="center" vertical="center" wrapText="1"/>
      <protection/>
    </xf>
    <xf numFmtId="0" fontId="13" fillId="0" borderId="22" xfId="0" applyFont="1" applyFill="1" applyBorder="1" applyAlignment="1" applyProtection="1">
      <alignment horizontal="center" vertical="center" wrapText="1"/>
      <protection/>
    </xf>
    <xf numFmtId="0" fontId="13" fillId="0" borderId="23" xfId="0" applyFont="1" applyFill="1" applyBorder="1" applyAlignment="1" applyProtection="1">
      <alignment horizontal="center" vertical="center" wrapText="1"/>
      <protection/>
    </xf>
    <xf numFmtId="0" fontId="13" fillId="0" borderId="26" xfId="0" applyFont="1" applyFill="1" applyBorder="1" applyAlignment="1" applyProtection="1">
      <alignment horizontal="center" vertical="center" wrapText="1"/>
      <protection/>
    </xf>
    <xf numFmtId="164" fontId="2" fillId="0" borderId="0" xfId="0" applyNumberFormat="1" applyFont="1" applyFill="1" applyAlignment="1" applyProtection="1">
      <alignment horizontal="left" vertical="center" wrapText="1"/>
      <protection/>
    </xf>
    <xf numFmtId="164" fontId="12" fillId="0" borderId="0" xfId="0" applyNumberFormat="1" applyFont="1" applyFill="1" applyAlignment="1" applyProtection="1">
      <alignment vertical="center" wrapText="1"/>
      <protection/>
    </xf>
    <xf numFmtId="0" fontId="6" fillId="0" borderId="34" xfId="0" applyFont="1" applyFill="1" applyBorder="1" applyAlignment="1" applyProtection="1">
      <alignment vertical="center"/>
      <protection/>
    </xf>
    <xf numFmtId="0" fontId="6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horizontal="right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35" xfId="0" applyFont="1" applyFill="1" applyBorder="1" applyAlignment="1" applyProtection="1">
      <alignment horizontal="center" vertical="center" wrapText="1"/>
      <protection/>
    </xf>
    <xf numFmtId="0" fontId="6" fillId="0" borderId="36" xfId="0" applyFont="1" applyFill="1" applyBorder="1" applyAlignment="1" applyProtection="1">
      <alignment horizontal="center" vertical="center" wrapText="1"/>
      <protection/>
    </xf>
    <xf numFmtId="0" fontId="14" fillId="0" borderId="0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37" xfId="0" applyFont="1" applyFill="1" applyBorder="1" applyAlignment="1" applyProtection="1">
      <alignment horizontal="center" vertical="center" wrapText="1"/>
      <protection/>
    </xf>
    <xf numFmtId="0" fontId="6" fillId="0" borderId="38" xfId="0" applyFont="1" applyFill="1" applyBorder="1" applyAlignment="1" applyProtection="1">
      <alignment horizontal="center"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9" xfId="0" applyFont="1" applyFill="1" applyBorder="1" applyAlignment="1" applyProtection="1">
      <alignment vertical="center" wrapText="1"/>
      <protection/>
    </xf>
    <xf numFmtId="0" fontId="22" fillId="0" borderId="0" xfId="0" applyFont="1" applyAlignment="1" applyProtection="1">
      <alignment horizontal="right" vertical="top"/>
      <protection locked="0"/>
    </xf>
    <xf numFmtId="16" fontId="0" fillId="0" borderId="0" xfId="0" applyNumberFormat="1" applyFill="1" applyAlignment="1">
      <alignment vertical="center" wrapText="1"/>
    </xf>
    <xf numFmtId="164" fontId="14" fillId="0" borderId="40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1" xfId="58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4" xfId="0" applyFont="1" applyFill="1" applyBorder="1" applyAlignment="1" applyProtection="1">
      <alignment horizontal="center" vertical="center" wrapText="1"/>
      <protection/>
    </xf>
    <xf numFmtId="0" fontId="18" fillId="0" borderId="23" xfId="0" applyFont="1" applyBorder="1" applyAlignment="1" applyProtection="1">
      <alignment horizontal="left" vertical="center" wrapText="1" indent="1"/>
      <protection/>
    </xf>
    <xf numFmtId="0" fontId="17" fillId="0" borderId="11" xfId="0" applyFont="1" applyBorder="1" applyAlignment="1" applyProtection="1">
      <alignment horizontal="left" vertical="center" wrapText="1" indent="1"/>
      <protection/>
    </xf>
    <xf numFmtId="0" fontId="17" fillId="0" borderId="15" xfId="0" applyFont="1" applyBorder="1" applyAlignment="1" applyProtection="1">
      <alignment horizontal="left" vertical="center" wrapText="1" indent="1"/>
      <protection/>
    </xf>
    <xf numFmtId="0" fontId="18" fillId="0" borderId="42" xfId="0" applyFont="1" applyBorder="1" applyAlignment="1" applyProtection="1">
      <alignment horizontal="left" vertical="center" wrapText="1" indent="1"/>
      <protection/>
    </xf>
    <xf numFmtId="164" fontId="13" fillId="0" borderId="43" xfId="58" applyNumberFormat="1" applyFont="1" applyFill="1" applyBorder="1" applyAlignment="1" applyProtection="1">
      <alignment horizontal="right" vertical="center" wrapText="1" indent="1"/>
      <protection/>
    </xf>
    <xf numFmtId="164" fontId="13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44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58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58" applyNumberFormat="1" applyFont="1" applyFill="1" applyBorder="1" applyAlignment="1" applyProtection="1">
      <alignment horizontal="right" vertical="center" wrapText="1" indent="1"/>
      <protection/>
    </xf>
    <xf numFmtId="164" fontId="14" fillId="0" borderId="46" xfId="58" applyNumberFormat="1" applyFont="1" applyFill="1" applyBorder="1" applyAlignment="1" applyProtection="1">
      <alignment horizontal="right" vertical="center" wrapText="1" indent="1"/>
      <protection locked="0"/>
    </xf>
    <xf numFmtId="164" fontId="18" fillId="0" borderId="26" xfId="0" applyNumberFormat="1" applyFont="1" applyBorder="1" applyAlignment="1" applyProtection="1">
      <alignment horizontal="right" vertical="center" wrapText="1" indent="1"/>
      <protection/>
    </xf>
    <xf numFmtId="0" fontId="4" fillId="0" borderId="32" xfId="0" applyFont="1" applyFill="1" applyBorder="1" applyAlignment="1" applyProtection="1">
      <alignment horizontal="right" vertical="center"/>
      <protection/>
    </xf>
    <xf numFmtId="164" fontId="14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1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3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0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5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4" fillId="0" borderId="0" xfId="0" applyNumberFormat="1" applyFont="1" applyFill="1" applyAlignment="1" applyProtection="1">
      <alignment horizontal="right" vertical="center"/>
      <protection/>
    </xf>
    <xf numFmtId="164" fontId="6" fillId="0" borderId="22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3" xfId="0" applyNumberFormat="1" applyFont="1" applyFill="1" applyBorder="1" applyAlignment="1" applyProtection="1">
      <alignment horizontal="centerContinuous" vertical="center" wrapText="1"/>
      <protection/>
    </xf>
    <xf numFmtId="164" fontId="6" fillId="0" borderId="26" xfId="0" applyNumberFormat="1" applyFont="1" applyFill="1" applyBorder="1" applyAlignment="1" applyProtection="1">
      <alignment horizontal="centerContinuous" vertical="center" wrapText="1"/>
      <protection/>
    </xf>
    <xf numFmtId="164" fontId="3" fillId="0" borderId="0" xfId="0" applyNumberFormat="1" applyFont="1" applyFill="1" applyAlignment="1" applyProtection="1">
      <alignment horizontal="center" vertical="center" wrapText="1"/>
      <protection/>
    </xf>
    <xf numFmtId="164" fontId="13" fillId="0" borderId="49" xfId="0" applyNumberFormat="1" applyFont="1" applyFill="1" applyBorder="1" applyAlignment="1" applyProtection="1">
      <alignment horizontal="center" vertical="center" wrapText="1"/>
      <protection/>
    </xf>
    <xf numFmtId="164" fontId="13" fillId="0" borderId="22" xfId="0" applyNumberFormat="1" applyFont="1" applyFill="1" applyBorder="1" applyAlignment="1" applyProtection="1">
      <alignment horizontal="center" vertical="center" wrapText="1"/>
      <protection/>
    </xf>
    <xf numFmtId="164" fontId="13" fillId="0" borderId="23" xfId="0" applyNumberFormat="1" applyFont="1" applyFill="1" applyBorder="1" applyAlignment="1" applyProtection="1">
      <alignment horizontal="center" vertical="center" wrapText="1"/>
      <protection/>
    </xf>
    <xf numFmtId="164" fontId="13" fillId="0" borderId="26" xfId="0" applyNumberFormat="1" applyFont="1" applyFill="1" applyBorder="1" applyAlignment="1" applyProtection="1">
      <alignment horizontal="center" vertical="center" wrapText="1"/>
      <protection/>
    </xf>
    <xf numFmtId="164" fontId="13" fillId="0" borderId="0" xfId="0" applyNumberFormat="1" applyFont="1" applyFill="1" applyAlignment="1" applyProtection="1">
      <alignment horizontal="center" vertical="center" wrapText="1"/>
      <protection/>
    </xf>
    <xf numFmtId="164" fontId="0" fillId="0" borderId="50" xfId="0" applyNumberForma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49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3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0" fillId="0" borderId="51" xfId="0" applyNumberFormat="1" applyFont="1" applyFill="1" applyBorder="1" applyAlignment="1" applyProtection="1">
      <alignment horizontal="left" vertical="center" wrapText="1" indent="1"/>
      <protection/>
    </xf>
    <xf numFmtId="164" fontId="19" fillId="0" borderId="11" xfId="0" applyNumberFormat="1" applyFont="1" applyFill="1" applyBorder="1" applyAlignment="1" applyProtection="1">
      <alignment horizontal="right" vertical="center" wrapText="1" indent="1"/>
      <protection/>
    </xf>
    <xf numFmtId="164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" fillId="0" borderId="54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 locked="0"/>
    </xf>
    <xf numFmtId="164" fontId="19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1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18" xfId="0" applyNumberFormat="1" applyFont="1" applyFill="1" applyBorder="1" applyAlignment="1" applyProtection="1">
      <alignment horizontal="left" vertical="center" wrapText="1" indent="2"/>
      <protection/>
    </xf>
    <xf numFmtId="164" fontId="14" fillId="0" borderId="19" xfId="0" applyNumberFormat="1" applyFont="1" applyFill="1" applyBorder="1" applyAlignment="1" applyProtection="1">
      <alignment horizontal="left" vertical="center" wrapText="1" indent="2"/>
      <protection/>
    </xf>
    <xf numFmtId="164" fontId="19" fillId="0" borderId="12" xfId="0" applyNumberFormat="1" applyFont="1" applyFill="1" applyBorder="1" applyAlignment="1" applyProtection="1">
      <alignment horizontal="right" vertical="center" wrapText="1" indent="1"/>
      <protection/>
    </xf>
    <xf numFmtId="0" fontId="6" fillId="0" borderId="13" xfId="0" applyFont="1" applyFill="1" applyBorder="1" applyAlignment="1" applyProtection="1">
      <alignment horizontal="center" vertical="center"/>
      <protection/>
    </xf>
    <xf numFmtId="0" fontId="6" fillId="0" borderId="33" xfId="0" applyFont="1" applyFill="1" applyBorder="1" applyAlignment="1" applyProtection="1">
      <alignment horizontal="center" vertical="center"/>
      <protection/>
    </xf>
    <xf numFmtId="0" fontId="6" fillId="0" borderId="44" xfId="0" applyFont="1" applyFill="1" applyBorder="1" applyAlignment="1" applyProtection="1" quotePrefix="1">
      <alignment horizontal="right" vertical="center" indent="1"/>
      <protection/>
    </xf>
    <xf numFmtId="0" fontId="6" fillId="0" borderId="43" xfId="0" applyFont="1" applyFill="1" applyBorder="1" applyAlignment="1" applyProtection="1">
      <alignment horizontal="right" vertical="center" wrapText="1" indent="1"/>
      <protection/>
    </xf>
    <xf numFmtId="164" fontId="6" fillId="0" borderId="41" xfId="0" applyNumberFormat="1" applyFont="1" applyFill="1" applyBorder="1" applyAlignment="1" applyProtection="1">
      <alignment horizontal="right" vertical="center" wrapText="1" indent="1"/>
      <protection/>
    </xf>
    <xf numFmtId="164" fontId="14" fillId="0" borderId="48" xfId="0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0" xfId="0" applyNumberFormat="1" applyFont="1" applyFill="1" applyBorder="1" applyAlignment="1" applyProtection="1">
      <alignment horizontal="right" vertical="center" wrapText="1" indent="1"/>
      <protection/>
    </xf>
    <xf numFmtId="164" fontId="13" fillId="0" borderId="54" xfId="0" applyNumberFormat="1" applyFont="1" applyFill="1" applyBorder="1" applyAlignment="1" applyProtection="1">
      <alignment horizontal="right" vertical="center" wrapText="1" indent="1"/>
      <protection/>
    </xf>
    <xf numFmtId="0" fontId="16" fillId="0" borderId="43" xfId="0" applyFont="1" applyFill="1" applyBorder="1" applyAlignment="1" applyProtection="1">
      <alignment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right"/>
      <protection/>
    </xf>
    <xf numFmtId="0" fontId="16" fillId="0" borderId="55" xfId="0" applyFont="1" applyBorder="1" applyAlignment="1" applyProtection="1">
      <alignment horizontal="left" vertical="center" wrapText="1" indent="1"/>
      <protection/>
    </xf>
    <xf numFmtId="0" fontId="2" fillId="0" borderId="0" xfId="58" applyFont="1" applyFill="1" applyProtection="1">
      <alignment/>
      <protection/>
    </xf>
    <xf numFmtId="0" fontId="2" fillId="0" borderId="0" xfId="58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64" fontId="0" fillId="0" borderId="53" xfId="0" applyNumberFormat="1" applyFill="1" applyBorder="1" applyAlignment="1" applyProtection="1">
      <alignment horizontal="left" vertical="center" wrapText="1" indent="1"/>
      <protection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14" fillId="0" borderId="56" xfId="0" applyNumberFormat="1" applyFont="1" applyFill="1" applyBorder="1" applyAlignment="1" applyProtection="1">
      <alignment horizontal="right" vertical="center" wrapText="1" indent="1"/>
      <protection locked="0"/>
    </xf>
    <xf numFmtId="164" fontId="14" fillId="0" borderId="45" xfId="5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7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58" xfId="0" applyFont="1" applyFill="1" applyBorder="1" applyAlignment="1" applyProtection="1">
      <alignment horizontal="center" vertical="center" wrapText="1"/>
      <protection/>
    </xf>
    <xf numFmtId="0" fontId="6" fillId="0" borderId="37" xfId="0" applyFont="1" applyFill="1" applyBorder="1" applyAlignment="1" applyProtection="1">
      <alignment horizontal="center" vertical="center" wrapText="1"/>
      <protection/>
    </xf>
    <xf numFmtId="0" fontId="13" fillId="0" borderId="24" xfId="58" applyFont="1" applyFill="1" applyBorder="1" applyAlignment="1" applyProtection="1">
      <alignment horizontal="center" vertical="center" wrapText="1"/>
      <protection/>
    </xf>
    <xf numFmtId="0" fontId="13" fillId="0" borderId="25" xfId="58" applyFont="1" applyFill="1" applyBorder="1" applyAlignment="1" applyProtection="1">
      <alignment horizontal="center" vertical="center" wrapText="1"/>
      <protection/>
    </xf>
    <xf numFmtId="0" fontId="13" fillId="0" borderId="43" xfId="58" applyFont="1" applyFill="1" applyBorder="1" applyAlignment="1" applyProtection="1">
      <alignment horizontal="center" vertical="center" wrapText="1"/>
      <protection/>
    </xf>
    <xf numFmtId="164" fontId="14" fillId="0" borderId="27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12" xfId="58" applyFont="1" applyFill="1" applyBorder="1" applyAlignment="1" applyProtection="1">
      <alignment horizontal="left" vertical="center" wrapText="1" indent="6"/>
      <protection/>
    </xf>
    <xf numFmtId="0" fontId="2" fillId="0" borderId="0" xfId="58" applyFill="1" applyProtection="1">
      <alignment/>
      <protection/>
    </xf>
    <xf numFmtId="0" fontId="14" fillId="0" borderId="0" xfId="58" applyFont="1" applyFill="1" applyProtection="1">
      <alignment/>
      <protection/>
    </xf>
    <xf numFmtId="0" fontId="0" fillId="0" borderId="0" xfId="58" applyFont="1" applyFill="1" applyProtection="1">
      <alignment/>
      <protection/>
    </xf>
    <xf numFmtId="0" fontId="17" fillId="0" borderId="12" xfId="0" applyFont="1" applyBorder="1" applyAlignment="1" applyProtection="1">
      <alignment horizontal="left" wrapText="1" indent="1"/>
      <protection/>
    </xf>
    <xf numFmtId="0" fontId="17" fillId="0" borderId="11" xfId="0" applyFont="1" applyBorder="1" applyAlignment="1" applyProtection="1">
      <alignment horizontal="left" wrapText="1" indent="1"/>
      <protection/>
    </xf>
    <xf numFmtId="0" fontId="17" fillId="0" borderId="15" xfId="0" applyFont="1" applyBorder="1" applyAlignment="1" applyProtection="1">
      <alignment horizontal="left" wrapText="1" indent="1"/>
      <protection/>
    </xf>
    <xf numFmtId="0" fontId="17" fillId="0" borderId="15" xfId="0" applyFont="1" applyBorder="1" applyAlignment="1" applyProtection="1">
      <alignment wrapText="1"/>
      <protection/>
    </xf>
    <xf numFmtId="0" fontId="17" fillId="0" borderId="18" xfId="0" applyFont="1" applyBorder="1" applyAlignment="1" applyProtection="1">
      <alignment wrapText="1"/>
      <protection/>
    </xf>
    <xf numFmtId="0" fontId="17" fillId="0" borderId="17" xfId="0" applyFont="1" applyBorder="1" applyAlignment="1" applyProtection="1">
      <alignment wrapText="1"/>
      <protection/>
    </xf>
    <xf numFmtId="0" fontId="17" fillId="0" borderId="19" xfId="0" applyFont="1" applyBorder="1" applyAlignment="1" applyProtection="1">
      <alignment wrapText="1"/>
      <protection/>
    </xf>
    <xf numFmtId="0" fontId="18" fillId="0" borderId="23" xfId="0" applyFont="1" applyBorder="1" applyAlignment="1" applyProtection="1">
      <alignment wrapText="1"/>
      <protection/>
    </xf>
    <xf numFmtId="0" fontId="18" fillId="0" borderId="55" xfId="0" applyFont="1" applyBorder="1" applyAlignment="1" applyProtection="1">
      <alignment wrapText="1"/>
      <protection/>
    </xf>
    <xf numFmtId="0" fontId="2" fillId="0" borderId="0" xfId="58" applyFill="1" applyAlignment="1" applyProtection="1">
      <alignment/>
      <protection/>
    </xf>
    <xf numFmtId="164" fontId="16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15" fillId="0" borderId="0" xfId="58" applyFont="1" applyFill="1" applyProtection="1">
      <alignment/>
      <protection/>
    </xf>
    <xf numFmtId="0" fontId="5" fillId="0" borderId="0" xfId="58" applyFont="1" applyFill="1" applyProtection="1">
      <alignment/>
      <protection/>
    </xf>
    <xf numFmtId="164" fontId="1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7" xfId="0" applyNumberFormat="1" applyFont="1" applyFill="1" applyBorder="1" applyAlignment="1" applyProtection="1" quotePrefix="1">
      <alignment horizontal="left" vertical="center" wrapText="1" indent="3"/>
      <protection locked="0"/>
    </xf>
    <xf numFmtId="164" fontId="14" fillId="0" borderId="16" xfId="0" applyNumberFormat="1" applyFont="1" applyFill="1" applyBorder="1" applyAlignment="1" applyProtection="1">
      <alignment horizontal="left" vertical="center" wrapText="1" indent="1"/>
      <protection locked="0"/>
    </xf>
    <xf numFmtId="164" fontId="14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164" fontId="14" fillId="0" borderId="17" xfId="0" applyNumberFormat="1" applyFont="1" applyFill="1" applyBorder="1" applyAlignment="1" applyProtection="1" quotePrefix="1">
      <alignment horizontal="left" vertical="center" wrapText="1" indent="6"/>
      <protection locked="0"/>
    </xf>
    <xf numFmtId="49" fontId="14" fillId="0" borderId="18" xfId="58" applyNumberFormat="1" applyFont="1" applyFill="1" applyBorder="1" applyAlignment="1" applyProtection="1">
      <alignment horizontal="center" vertical="center" wrapText="1"/>
      <protection/>
    </xf>
    <xf numFmtId="49" fontId="14" fillId="0" borderId="17" xfId="58" applyNumberFormat="1" applyFont="1" applyFill="1" applyBorder="1" applyAlignment="1" applyProtection="1">
      <alignment horizontal="center" vertical="center" wrapText="1"/>
      <protection/>
    </xf>
    <xf numFmtId="49" fontId="14" fillId="0" borderId="19" xfId="58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Font="1" applyBorder="1" applyAlignment="1" applyProtection="1">
      <alignment horizontal="center" wrapText="1"/>
      <protection/>
    </xf>
    <xf numFmtId="0" fontId="17" fillId="0" borderId="18" xfId="0" applyFont="1" applyBorder="1" applyAlignment="1" applyProtection="1">
      <alignment horizontal="center" wrapText="1"/>
      <protection/>
    </xf>
    <xf numFmtId="0" fontId="17" fillId="0" borderId="17" xfId="0" applyFont="1" applyBorder="1" applyAlignment="1" applyProtection="1">
      <alignment horizontal="center" wrapText="1"/>
      <protection/>
    </xf>
    <xf numFmtId="0" fontId="17" fillId="0" borderId="19" xfId="0" applyFont="1" applyBorder="1" applyAlignment="1" applyProtection="1">
      <alignment horizontal="center" wrapText="1"/>
      <protection/>
    </xf>
    <xf numFmtId="0" fontId="18" fillId="0" borderId="42" xfId="0" applyFont="1" applyBorder="1" applyAlignment="1" applyProtection="1">
      <alignment horizontal="center" wrapText="1"/>
      <protection/>
    </xf>
    <xf numFmtId="49" fontId="14" fillId="0" borderId="20" xfId="58" applyNumberFormat="1" applyFont="1" applyFill="1" applyBorder="1" applyAlignment="1" applyProtection="1">
      <alignment horizontal="center" vertical="center" wrapText="1"/>
      <protection/>
    </xf>
    <xf numFmtId="49" fontId="14" fillId="0" borderId="16" xfId="58" applyNumberFormat="1" applyFont="1" applyFill="1" applyBorder="1" applyAlignment="1" applyProtection="1">
      <alignment horizontal="center" vertical="center" wrapText="1"/>
      <protection/>
    </xf>
    <xf numFmtId="49" fontId="14" fillId="0" borderId="21" xfId="58" applyNumberFormat="1" applyFont="1" applyFill="1" applyBorder="1" applyAlignment="1" applyProtection="1">
      <alignment horizontal="center" vertical="center" wrapText="1"/>
      <protection/>
    </xf>
    <xf numFmtId="0" fontId="18" fillId="0" borderId="42" xfId="0" applyFont="1" applyBorder="1" applyAlignment="1" applyProtection="1">
      <alignment horizontal="center" vertical="center" wrapText="1"/>
      <protection/>
    </xf>
    <xf numFmtId="164" fontId="14" fillId="0" borderId="27" xfId="58" applyNumberFormat="1" applyFont="1" applyFill="1" applyBorder="1" applyAlignment="1" applyProtection="1">
      <alignment horizontal="right" vertical="center" wrapText="1" indent="1"/>
      <protection locked="0"/>
    </xf>
    <xf numFmtId="164" fontId="13" fillId="0" borderId="26" xfId="58" applyNumberFormat="1" applyFont="1" applyFill="1" applyBorder="1" applyAlignment="1" applyProtection="1">
      <alignment horizontal="right" vertical="center" wrapText="1" indent="1"/>
      <protection locked="0"/>
    </xf>
    <xf numFmtId="0" fontId="18" fillId="0" borderId="22" xfId="0" applyFont="1" applyBorder="1" applyAlignment="1" applyProtection="1">
      <alignment vertical="center" wrapText="1"/>
      <protection/>
    </xf>
    <xf numFmtId="0" fontId="18" fillId="0" borderId="42" xfId="0" applyFont="1" applyBorder="1" applyAlignment="1" applyProtection="1">
      <alignment vertical="center" wrapText="1"/>
      <protection/>
    </xf>
    <xf numFmtId="0" fontId="17" fillId="0" borderId="11" xfId="0" applyFont="1" applyBorder="1" applyAlignment="1" applyProtection="1" quotePrefix="1">
      <alignment horizontal="left" wrapText="1" indent="1"/>
      <protection/>
    </xf>
    <xf numFmtId="0" fontId="17" fillId="0" borderId="15" xfId="0" applyFont="1" applyBorder="1" applyAlignment="1" applyProtection="1">
      <alignment vertical="center" wrapText="1"/>
      <protection/>
    </xf>
    <xf numFmtId="0" fontId="13" fillId="0" borderId="42" xfId="58" applyFont="1" applyFill="1" applyBorder="1" applyAlignment="1" applyProtection="1">
      <alignment horizontal="left" vertical="center" wrapText="1" indent="1"/>
      <protection/>
    </xf>
    <xf numFmtId="0" fontId="13" fillId="0" borderId="55" xfId="58" applyFont="1" applyFill="1" applyBorder="1" applyAlignment="1" applyProtection="1">
      <alignment vertical="center" wrapText="1"/>
      <protection/>
    </xf>
    <xf numFmtId="164" fontId="13" fillId="0" borderId="59" xfId="58" applyNumberFormat="1" applyFont="1" applyFill="1" applyBorder="1" applyAlignment="1" applyProtection="1">
      <alignment horizontal="right" vertical="center" wrapText="1" indent="1"/>
      <protection/>
    </xf>
    <xf numFmtId="0" fontId="14" fillId="0" borderId="33" xfId="58" applyFont="1" applyFill="1" applyBorder="1" applyAlignment="1" applyProtection="1">
      <alignment horizontal="left" vertical="center" wrapText="1" indent="7"/>
      <protection/>
    </xf>
    <xf numFmtId="164" fontId="18" fillId="0" borderId="26" xfId="0" applyNumberFormat="1" applyFont="1" applyBorder="1" applyAlignment="1" applyProtection="1">
      <alignment horizontal="right" vertical="center" wrapText="1" indent="1"/>
      <protection locked="0"/>
    </xf>
    <xf numFmtId="0" fontId="13" fillId="0" borderId="22" xfId="58" applyFont="1" applyFill="1" applyBorder="1" applyAlignment="1" applyProtection="1">
      <alignment horizontal="left" vertical="center" wrapText="1"/>
      <protection/>
    </xf>
    <xf numFmtId="164" fontId="19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6" fillId="0" borderId="60" xfId="0" applyNumberFormat="1" applyFont="1" applyFill="1" applyBorder="1" applyAlignment="1" applyProtection="1">
      <alignment horizontal="right" vertical="center" indent="1"/>
      <protection/>
    </xf>
    <xf numFmtId="49" fontId="13" fillId="0" borderId="22" xfId="58" applyNumberFormat="1" applyFont="1" applyFill="1" applyBorder="1" applyAlignment="1" applyProtection="1">
      <alignment horizontal="center" vertical="center" wrapText="1"/>
      <protection/>
    </xf>
    <xf numFmtId="164" fontId="13" fillId="0" borderId="49" xfId="58" applyNumberFormat="1" applyFont="1" applyFill="1" applyBorder="1" applyAlignment="1" applyProtection="1">
      <alignment horizontal="right" vertical="center" wrapText="1" indent="1"/>
      <protection/>
    </xf>
    <xf numFmtId="164" fontId="5" fillId="0" borderId="0" xfId="58" applyNumberFormat="1" applyFont="1" applyFill="1" applyBorder="1" applyAlignment="1" applyProtection="1">
      <alignment horizontal="center" vertical="center"/>
      <protection/>
    </xf>
    <xf numFmtId="164" fontId="20" fillId="0" borderId="32" xfId="58" applyNumberFormat="1" applyFont="1" applyFill="1" applyBorder="1" applyAlignment="1" applyProtection="1">
      <alignment horizontal="left" vertical="center"/>
      <protection/>
    </xf>
    <xf numFmtId="164" fontId="20" fillId="0" borderId="32" xfId="58" applyNumberFormat="1" applyFont="1" applyFill="1" applyBorder="1" applyAlignment="1" applyProtection="1">
      <alignment horizontal="left"/>
      <protection/>
    </xf>
    <xf numFmtId="0" fontId="5" fillId="0" borderId="0" xfId="58" applyFont="1" applyFill="1" applyAlignment="1" applyProtection="1">
      <alignment horizontal="center"/>
      <protection/>
    </xf>
    <xf numFmtId="164" fontId="6" fillId="0" borderId="61" xfId="0" applyNumberFormat="1" applyFont="1" applyFill="1" applyBorder="1" applyAlignment="1" applyProtection="1">
      <alignment horizontal="center" vertical="center" wrapText="1"/>
      <protection/>
    </xf>
    <xf numFmtId="164" fontId="6" fillId="0" borderId="62" xfId="0" applyNumberFormat="1" applyFont="1" applyFill="1" applyBorder="1" applyAlignment="1" applyProtection="1">
      <alignment horizontal="center" vertical="center" wrapText="1"/>
      <protection/>
    </xf>
    <xf numFmtId="164" fontId="7" fillId="0" borderId="0" xfId="0" applyNumberFormat="1" applyFont="1" applyFill="1" applyAlignment="1" applyProtection="1">
      <alignment horizontal="center" textRotation="180" wrapText="1"/>
      <protection/>
    </xf>
    <xf numFmtId="164" fontId="65" fillId="0" borderId="63" xfId="0" applyNumberFormat="1" applyFont="1" applyFill="1" applyBorder="1" applyAlignment="1" applyProtection="1">
      <alignment horizontal="center" vertical="center" wrapText="1"/>
      <protection/>
    </xf>
    <xf numFmtId="164" fontId="6" fillId="0" borderId="64" xfId="0" applyNumberFormat="1" applyFont="1" applyFill="1" applyBorder="1" applyAlignment="1" applyProtection="1">
      <alignment horizontal="center" vertical="center" wrapText="1"/>
      <protection/>
    </xf>
    <xf numFmtId="164" fontId="6" fillId="0" borderId="65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Font="1" applyFill="1" applyBorder="1" applyAlignment="1" applyProtection="1">
      <alignment horizontal="center" vertical="center"/>
      <protection/>
    </xf>
    <xf numFmtId="0" fontId="7" fillId="0" borderId="52" xfId="0" applyFont="1" applyFill="1" applyBorder="1" applyAlignment="1">
      <alignment horizontal="center" textRotation="180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perhivatkozás" xfId="43"/>
    <cellStyle name="Hyperlink" xfId="44"/>
    <cellStyle name="Hivatkozott cella" xfId="45"/>
    <cellStyle name="Jegyzet" xfId="46"/>
    <cellStyle name="Jelölőszín 1" xfId="47"/>
    <cellStyle name="Jelölőszín 2" xfId="48"/>
    <cellStyle name="Jelölőszín 3" xfId="49"/>
    <cellStyle name="Jelölőszín 4" xfId="50"/>
    <cellStyle name="Jelölőszín 5" xfId="51"/>
    <cellStyle name="Jelölőszín 6" xfId="52"/>
    <cellStyle name="Jó" xfId="53"/>
    <cellStyle name="Kimenet" xfId="54"/>
    <cellStyle name="Followed Hyperlink" xfId="55"/>
    <cellStyle name="Magyarázó szöveg" xfId="56"/>
    <cellStyle name="Már látott hiperhivatkozás" xfId="57"/>
    <cellStyle name="Normál_KVRENMUNKA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2"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2:B16"/>
  <sheetViews>
    <sheetView workbookViewId="0" topLeftCell="A1">
      <selection activeCell="B14" sqref="B14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84</v>
      </c>
    </row>
    <row r="4" spans="1:2" ht="12.75">
      <c r="A4" s="60"/>
      <c r="B4" s="60"/>
    </row>
    <row r="5" spans="1:2" s="70" customFormat="1" ht="15.75">
      <c r="A5" s="43" t="s">
        <v>314</v>
      </c>
      <c r="B5" s="69"/>
    </row>
    <row r="6" spans="1:2" ht="12.75">
      <c r="A6" s="60"/>
      <c r="B6" s="60"/>
    </row>
    <row r="7" spans="1:2" ht="12.75">
      <c r="A7" s="60" t="s">
        <v>403</v>
      </c>
      <c r="B7" s="60" t="s">
        <v>373</v>
      </c>
    </row>
    <row r="8" spans="1:2" ht="12.75">
      <c r="A8" s="60" t="s">
        <v>404</v>
      </c>
      <c r="B8" s="60" t="s">
        <v>374</v>
      </c>
    </row>
    <row r="9" spans="1:2" ht="12.75">
      <c r="A9" s="60" t="s">
        <v>405</v>
      </c>
      <c r="B9" s="60" t="s">
        <v>375</v>
      </c>
    </row>
    <row r="10" spans="1:2" ht="12.75">
      <c r="A10" s="60"/>
      <c r="B10" s="60"/>
    </row>
    <row r="11" spans="1:2" ht="12.75">
      <c r="A11" s="60"/>
      <c r="B11" s="60"/>
    </row>
    <row r="12" spans="1:2" s="70" customFormat="1" ht="15.75">
      <c r="A12" s="43" t="str">
        <f>+CONCATENATE(LEFT(A5,4),". évi előirányzat KIADÁSOK")</f>
        <v>2015. évi előirányzat KIADÁSOK</v>
      </c>
      <c r="B12" s="69"/>
    </row>
    <row r="13" spans="1:2" ht="12.75">
      <c r="A13" s="60"/>
      <c r="B13" s="60"/>
    </row>
    <row r="14" spans="1:2" ht="12.75">
      <c r="A14" s="60" t="s">
        <v>406</v>
      </c>
      <c r="B14" s="60" t="s">
        <v>376</v>
      </c>
    </row>
    <row r="15" spans="1:2" ht="12.75">
      <c r="A15" s="60" t="s">
        <v>407</v>
      </c>
      <c r="B15" s="60" t="s">
        <v>377</v>
      </c>
    </row>
    <row r="16" spans="1:2" ht="12.75">
      <c r="A16" s="60" t="s">
        <v>408</v>
      </c>
      <c r="B16" s="60" t="s">
        <v>378</v>
      </c>
    </row>
  </sheetData>
  <sheetProtection sheet="1"/>
  <printOptions/>
  <pageMargins left="1.062992125984252" right="1.0236220472440944" top="0.7874015748031497" bottom="0.7874015748031497" header="0.7086614173228347" footer="0.7086614173228347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8"/>
  <sheetViews>
    <sheetView view="pageBreakPreview" zoomScale="85" zoomScaleNormal="130" zoomScaleSheetLayoutView="85" workbookViewId="0" topLeftCell="A4">
      <selection activeCell="E159" sqref="E159"/>
    </sheetView>
  </sheetViews>
  <sheetFormatPr defaultColWidth="9.00390625" defaultRowHeight="12.75"/>
  <cols>
    <col min="1" max="1" width="19.50390625" style="176" customWidth="1"/>
    <col min="2" max="2" width="72.00390625" style="177" customWidth="1"/>
    <col min="3" max="5" width="25.00390625" style="178" customWidth="1"/>
    <col min="6" max="16384" width="9.375" style="2" customWidth="1"/>
  </cols>
  <sheetData>
    <row r="1" spans="1:5" s="1" customFormat="1" ht="16.5" customHeight="1" thickBot="1">
      <c r="A1" s="79"/>
      <c r="B1" s="80"/>
      <c r="C1" s="93"/>
      <c r="D1" s="93"/>
      <c r="E1" s="93" t="str">
        <f>+CONCATENATE("3.1.1 melléklet a ……/",LEFT(ÖSSZEFÜGGÉSEK!C5,4),". (….) önkormányzati rendelethez")</f>
        <v>3.1.1 melléklet a ……/. (….) önkormányzati rendelethez</v>
      </c>
    </row>
    <row r="2" spans="1:5" s="44" customFormat="1" ht="21" customHeight="1">
      <c r="A2" s="184" t="s">
        <v>47</v>
      </c>
      <c r="B2" s="159" t="s">
        <v>123</v>
      </c>
      <c r="C2" s="161" t="s">
        <v>38</v>
      </c>
      <c r="D2" s="161"/>
      <c r="E2" s="161" t="s">
        <v>38</v>
      </c>
    </row>
    <row r="3" spans="1:5" s="44" customFormat="1" ht="16.5" thickBot="1">
      <c r="A3" s="81" t="s">
        <v>120</v>
      </c>
      <c r="B3" s="160" t="s">
        <v>311</v>
      </c>
      <c r="C3" s="237" t="s">
        <v>44</v>
      </c>
      <c r="D3" s="237"/>
      <c r="E3" s="237" t="s">
        <v>38</v>
      </c>
    </row>
    <row r="4" spans="1:5" s="45" customFormat="1" ht="15.75" customHeight="1" thickBot="1">
      <c r="A4" s="82"/>
      <c r="B4" s="82"/>
      <c r="C4" s="83" t="s">
        <v>39</v>
      </c>
      <c r="D4" s="83"/>
      <c r="E4" s="83" t="s">
        <v>39</v>
      </c>
    </row>
    <row r="5" spans="1:5" ht="13.5" thickBot="1">
      <c r="A5" s="185" t="s">
        <v>121</v>
      </c>
      <c r="B5" s="84" t="s">
        <v>40</v>
      </c>
      <c r="C5" s="162" t="s">
        <v>41</v>
      </c>
      <c r="D5" s="162" t="s">
        <v>422</v>
      </c>
      <c r="E5" s="162" t="s">
        <v>423</v>
      </c>
    </row>
    <row r="6" spans="1:5" s="39" customFormat="1" ht="12.75" customHeight="1" thickBot="1">
      <c r="A6" s="76" t="s">
        <v>379</v>
      </c>
      <c r="B6" s="77" t="s">
        <v>380</v>
      </c>
      <c r="C6" s="78" t="s">
        <v>381</v>
      </c>
      <c r="D6" s="78" t="s">
        <v>381</v>
      </c>
      <c r="E6" s="78" t="s">
        <v>381</v>
      </c>
    </row>
    <row r="7" spans="1:5" s="39" customFormat="1" ht="15.75" customHeight="1" thickBot="1">
      <c r="A7" s="85"/>
      <c r="B7" s="86" t="s">
        <v>42</v>
      </c>
      <c r="C7" s="163"/>
      <c r="D7" s="163"/>
      <c r="E7" s="163"/>
    </row>
    <row r="8" spans="1:5" s="39" customFormat="1" ht="12" customHeight="1" thickBot="1">
      <c r="A8" s="25" t="s">
        <v>4</v>
      </c>
      <c r="B8" s="19" t="s">
        <v>148</v>
      </c>
      <c r="C8" s="103">
        <f>+C9+C10+C11+C12+C13+C14</f>
        <v>29322904</v>
      </c>
      <c r="D8" s="103">
        <f>+D9+D10+D11+D12+D13+D14</f>
        <v>11296644</v>
      </c>
      <c r="E8" s="103">
        <f>+E9+E10+E11+E12+E13+E14</f>
        <v>40619548</v>
      </c>
    </row>
    <row r="9" spans="1:5" s="46" customFormat="1" ht="12" customHeight="1">
      <c r="A9" s="212" t="s">
        <v>61</v>
      </c>
      <c r="B9" s="194" t="s">
        <v>149</v>
      </c>
      <c r="C9" s="106">
        <v>15253218</v>
      </c>
      <c r="D9" s="106">
        <v>9158460</v>
      </c>
      <c r="E9" s="106">
        <f aca="true" t="shared" si="0" ref="E9:E14">C9+D9</f>
        <v>24411678</v>
      </c>
    </row>
    <row r="10" spans="1:5" s="47" customFormat="1" ht="12" customHeight="1">
      <c r="A10" s="213" t="s">
        <v>62</v>
      </c>
      <c r="B10" s="195" t="s">
        <v>150</v>
      </c>
      <c r="C10" s="105"/>
      <c r="D10" s="105">
        <v>2136784</v>
      </c>
      <c r="E10" s="106">
        <f t="shared" si="0"/>
        <v>2136784</v>
      </c>
    </row>
    <row r="11" spans="1:5" s="47" customFormat="1" ht="12" customHeight="1">
      <c r="A11" s="213" t="s">
        <v>63</v>
      </c>
      <c r="B11" s="195" t="s">
        <v>151</v>
      </c>
      <c r="C11" s="105">
        <v>12869686</v>
      </c>
      <c r="D11" s="105">
        <v>-80</v>
      </c>
      <c r="E11" s="106">
        <f t="shared" si="0"/>
        <v>12869606</v>
      </c>
    </row>
    <row r="12" spans="1:5" s="47" customFormat="1" ht="12" customHeight="1">
      <c r="A12" s="213" t="s">
        <v>64</v>
      </c>
      <c r="B12" s="195" t="s">
        <v>152</v>
      </c>
      <c r="C12" s="105">
        <v>1200000</v>
      </c>
      <c r="D12" s="105"/>
      <c r="E12" s="106">
        <f t="shared" si="0"/>
        <v>1200000</v>
      </c>
    </row>
    <row r="13" spans="1:5" s="47" customFormat="1" ht="12" customHeight="1">
      <c r="A13" s="213" t="s">
        <v>81</v>
      </c>
      <c r="B13" s="195" t="s">
        <v>384</v>
      </c>
      <c r="C13" s="105">
        <v>0</v>
      </c>
      <c r="D13" s="105">
        <v>0</v>
      </c>
      <c r="E13" s="106">
        <f t="shared" si="0"/>
        <v>0</v>
      </c>
    </row>
    <row r="14" spans="1:5" s="46" customFormat="1" ht="12" customHeight="1" thickBot="1">
      <c r="A14" s="214" t="s">
        <v>65</v>
      </c>
      <c r="B14" s="196" t="s">
        <v>316</v>
      </c>
      <c r="C14" s="105"/>
      <c r="D14" s="105">
        <v>1480</v>
      </c>
      <c r="E14" s="106">
        <f t="shared" si="0"/>
        <v>1480</v>
      </c>
    </row>
    <row r="15" spans="1:5" s="46" customFormat="1" ht="12" customHeight="1" thickBot="1">
      <c r="A15" s="25" t="s">
        <v>5</v>
      </c>
      <c r="B15" s="98" t="s">
        <v>153</v>
      </c>
      <c r="C15" s="103">
        <f>+C16+C17+C18+C19+C20</f>
        <v>0</v>
      </c>
      <c r="D15" s="103">
        <f>+D16+D17+D18+D19+D20</f>
        <v>28067</v>
      </c>
      <c r="E15" s="103">
        <f>+E16+E17+E18+E19+E20</f>
        <v>28067</v>
      </c>
    </row>
    <row r="16" spans="1:5" s="46" customFormat="1" ht="12" customHeight="1">
      <c r="A16" s="212" t="s">
        <v>67</v>
      </c>
      <c r="B16" s="194" t="s">
        <v>154</v>
      </c>
      <c r="C16" s="106"/>
      <c r="D16" s="106"/>
      <c r="E16" s="106">
        <f aca="true" t="shared" si="1" ref="E16:E21">C16+D16</f>
        <v>0</v>
      </c>
    </row>
    <row r="17" spans="1:5" s="46" customFormat="1" ht="12" customHeight="1">
      <c r="A17" s="213" t="s">
        <v>68</v>
      </c>
      <c r="B17" s="195" t="s">
        <v>155</v>
      </c>
      <c r="C17" s="105"/>
      <c r="D17" s="105"/>
      <c r="E17" s="106">
        <f t="shared" si="1"/>
        <v>0</v>
      </c>
    </row>
    <row r="18" spans="1:5" s="46" customFormat="1" ht="12" customHeight="1">
      <c r="A18" s="213" t="s">
        <v>69</v>
      </c>
      <c r="B18" s="195" t="s">
        <v>304</v>
      </c>
      <c r="C18" s="105"/>
      <c r="D18" s="105"/>
      <c r="E18" s="106">
        <f t="shared" si="1"/>
        <v>0</v>
      </c>
    </row>
    <row r="19" spans="1:5" s="46" customFormat="1" ht="12" customHeight="1">
      <c r="A19" s="213" t="s">
        <v>70</v>
      </c>
      <c r="B19" s="195" t="s">
        <v>305</v>
      </c>
      <c r="C19" s="105"/>
      <c r="D19" s="105"/>
      <c r="E19" s="106">
        <f t="shared" si="1"/>
        <v>0</v>
      </c>
    </row>
    <row r="20" spans="1:5" s="46" customFormat="1" ht="12" customHeight="1">
      <c r="A20" s="213" t="s">
        <v>71</v>
      </c>
      <c r="B20" s="195" t="s">
        <v>156</v>
      </c>
      <c r="C20" s="105">
        <v>0</v>
      </c>
      <c r="D20" s="105">
        <v>28067</v>
      </c>
      <c r="E20" s="106">
        <f t="shared" si="1"/>
        <v>28067</v>
      </c>
    </row>
    <row r="21" spans="1:5" s="47" customFormat="1" ht="12" customHeight="1" thickBot="1">
      <c r="A21" s="214" t="s">
        <v>77</v>
      </c>
      <c r="B21" s="196" t="s">
        <v>157</v>
      </c>
      <c r="C21" s="107"/>
      <c r="D21" s="107"/>
      <c r="E21" s="106">
        <f t="shared" si="1"/>
        <v>0</v>
      </c>
    </row>
    <row r="22" spans="1:5" s="47" customFormat="1" ht="12" customHeight="1" thickBot="1">
      <c r="A22" s="25" t="s">
        <v>6</v>
      </c>
      <c r="B22" s="19" t="s">
        <v>158</v>
      </c>
      <c r="C22" s="103">
        <f>+C23+C24+C25+C26+C27</f>
        <v>32073471</v>
      </c>
      <c r="D22" s="103">
        <f>+D23+D24+D25+D26+D27</f>
        <v>-3751501</v>
      </c>
      <c r="E22" s="103">
        <f>+E23+E24+E25+E26+E27</f>
        <v>28321970</v>
      </c>
    </row>
    <row r="23" spans="1:5" s="47" customFormat="1" ht="12" customHeight="1">
      <c r="A23" s="212" t="s">
        <v>50</v>
      </c>
      <c r="B23" s="194" t="s">
        <v>159</v>
      </c>
      <c r="C23" s="106">
        <v>32062501</v>
      </c>
      <c r="D23" s="106">
        <v>-3751501</v>
      </c>
      <c r="E23" s="106">
        <f aca="true" t="shared" si="2" ref="E23:E28">C23+D23</f>
        <v>28311000</v>
      </c>
    </row>
    <row r="24" spans="1:5" s="46" customFormat="1" ht="12" customHeight="1">
      <c r="A24" s="213" t="s">
        <v>51</v>
      </c>
      <c r="B24" s="195" t="s">
        <v>160</v>
      </c>
      <c r="C24" s="105"/>
      <c r="D24" s="105"/>
      <c r="E24" s="106">
        <f t="shared" si="2"/>
        <v>0</v>
      </c>
    </row>
    <row r="25" spans="1:5" s="47" customFormat="1" ht="12" customHeight="1">
      <c r="A25" s="213" t="s">
        <v>52</v>
      </c>
      <c r="B25" s="195" t="s">
        <v>306</v>
      </c>
      <c r="C25" s="105"/>
      <c r="D25" s="105"/>
      <c r="E25" s="106">
        <f t="shared" si="2"/>
        <v>0</v>
      </c>
    </row>
    <row r="26" spans="1:5" s="47" customFormat="1" ht="12" customHeight="1">
      <c r="A26" s="213" t="s">
        <v>53</v>
      </c>
      <c r="B26" s="195" t="s">
        <v>307</v>
      </c>
      <c r="C26" s="105">
        <v>10970</v>
      </c>
      <c r="D26" s="105"/>
      <c r="E26" s="106">
        <f t="shared" si="2"/>
        <v>10970</v>
      </c>
    </row>
    <row r="27" spans="1:5" s="47" customFormat="1" ht="12" customHeight="1">
      <c r="A27" s="213" t="s">
        <v>95</v>
      </c>
      <c r="B27" s="195" t="s">
        <v>161</v>
      </c>
      <c r="C27" s="105"/>
      <c r="D27" s="105">
        <v>0</v>
      </c>
      <c r="E27" s="106">
        <f t="shared" si="2"/>
        <v>0</v>
      </c>
    </row>
    <row r="28" spans="1:5" s="47" customFormat="1" ht="12" customHeight="1" thickBot="1">
      <c r="A28" s="214" t="s">
        <v>96</v>
      </c>
      <c r="B28" s="196" t="s">
        <v>162</v>
      </c>
      <c r="C28" s="107"/>
      <c r="D28" s="107"/>
      <c r="E28" s="106">
        <f t="shared" si="2"/>
        <v>0</v>
      </c>
    </row>
    <row r="29" spans="1:5" s="47" customFormat="1" ht="12" customHeight="1" thickBot="1">
      <c r="A29" s="25" t="s">
        <v>97</v>
      </c>
      <c r="B29" s="19" t="s">
        <v>163</v>
      </c>
      <c r="C29" s="109">
        <f>+C30+C34+C35+C36</f>
        <v>13995000</v>
      </c>
      <c r="D29" s="109">
        <f>+D30+D34+D35+D36</f>
        <v>0</v>
      </c>
      <c r="E29" s="109">
        <f>+E30+E34+E35+E36</f>
        <v>13995000</v>
      </c>
    </row>
    <row r="30" spans="1:5" s="47" customFormat="1" ht="12" customHeight="1">
      <c r="A30" s="212" t="s">
        <v>164</v>
      </c>
      <c r="B30" s="194" t="s">
        <v>385</v>
      </c>
      <c r="C30" s="189">
        <v>11838000</v>
      </c>
      <c r="D30" s="189">
        <v>0</v>
      </c>
      <c r="E30" s="106">
        <f aca="true" t="shared" si="3" ref="E30:E36">C30+D30</f>
        <v>11838000</v>
      </c>
    </row>
    <row r="31" spans="1:5" s="47" customFormat="1" ht="12" customHeight="1">
      <c r="A31" s="213" t="s">
        <v>165</v>
      </c>
      <c r="B31" s="195" t="s">
        <v>170</v>
      </c>
      <c r="C31" s="105">
        <v>2409000</v>
      </c>
      <c r="D31" s="105">
        <v>0</v>
      </c>
      <c r="E31" s="106">
        <f t="shared" si="3"/>
        <v>2409000</v>
      </c>
    </row>
    <row r="32" spans="1:5" s="47" customFormat="1" ht="12" customHeight="1">
      <c r="A32" s="213" t="s">
        <v>166</v>
      </c>
      <c r="B32" s="195" t="s">
        <v>171</v>
      </c>
      <c r="C32" s="105"/>
      <c r="D32" s="105"/>
      <c r="E32" s="106">
        <f t="shared" si="3"/>
        <v>0</v>
      </c>
    </row>
    <row r="33" spans="1:5" s="47" customFormat="1" ht="12" customHeight="1">
      <c r="A33" s="213" t="s">
        <v>320</v>
      </c>
      <c r="B33" s="228" t="s">
        <v>321</v>
      </c>
      <c r="C33" s="105">
        <v>9429000</v>
      </c>
      <c r="D33" s="105">
        <v>0</v>
      </c>
      <c r="E33" s="106">
        <f t="shared" si="3"/>
        <v>9429000</v>
      </c>
    </row>
    <row r="34" spans="1:5" s="47" customFormat="1" ht="12" customHeight="1">
      <c r="A34" s="213" t="s">
        <v>167</v>
      </c>
      <c r="B34" s="195" t="s">
        <v>172</v>
      </c>
      <c r="C34" s="105">
        <v>2077000</v>
      </c>
      <c r="D34" s="105">
        <v>0</v>
      </c>
      <c r="E34" s="106">
        <f t="shared" si="3"/>
        <v>2077000</v>
      </c>
    </row>
    <row r="35" spans="1:5" s="47" customFormat="1" ht="12" customHeight="1">
      <c r="A35" s="213" t="s">
        <v>168</v>
      </c>
      <c r="B35" s="195" t="s">
        <v>173</v>
      </c>
      <c r="C35" s="105">
        <v>80000</v>
      </c>
      <c r="D35" s="105">
        <v>0</v>
      </c>
      <c r="E35" s="106">
        <f t="shared" si="3"/>
        <v>80000</v>
      </c>
    </row>
    <row r="36" spans="1:5" s="47" customFormat="1" ht="12" customHeight="1" thickBot="1">
      <c r="A36" s="214" t="s">
        <v>169</v>
      </c>
      <c r="B36" s="196" t="s">
        <v>174</v>
      </c>
      <c r="C36" s="107">
        <v>0</v>
      </c>
      <c r="D36" s="107"/>
      <c r="E36" s="106">
        <f t="shared" si="3"/>
        <v>0</v>
      </c>
    </row>
    <row r="37" spans="1:5" s="47" customFormat="1" ht="12" customHeight="1" thickBot="1">
      <c r="A37" s="25" t="s">
        <v>8</v>
      </c>
      <c r="B37" s="19" t="s">
        <v>317</v>
      </c>
      <c r="C37" s="103">
        <f>SUM(C38:C48)</f>
        <v>10671389</v>
      </c>
      <c r="D37" s="103">
        <f>SUM(D38:D48)</f>
        <v>80</v>
      </c>
      <c r="E37" s="103">
        <f>SUM(E38:E48)</f>
        <v>10671469</v>
      </c>
    </row>
    <row r="38" spans="1:5" s="47" customFormat="1" ht="12" customHeight="1">
      <c r="A38" s="212" t="s">
        <v>54</v>
      </c>
      <c r="B38" s="194" t="s">
        <v>177</v>
      </c>
      <c r="C38" s="106">
        <v>12000</v>
      </c>
      <c r="D38" s="106"/>
      <c r="E38" s="106">
        <f aca="true" t="shared" si="4" ref="E38:E48">C38+D38</f>
        <v>12000</v>
      </c>
    </row>
    <row r="39" spans="1:5" s="47" customFormat="1" ht="12" customHeight="1">
      <c r="A39" s="213" t="s">
        <v>55</v>
      </c>
      <c r="B39" s="195" t="s">
        <v>178</v>
      </c>
      <c r="C39" s="105">
        <v>2976000</v>
      </c>
      <c r="D39" s="105">
        <v>80</v>
      </c>
      <c r="E39" s="106">
        <f t="shared" si="4"/>
        <v>2976080</v>
      </c>
    </row>
    <row r="40" spans="1:5" s="47" customFormat="1" ht="12" customHeight="1">
      <c r="A40" s="213" t="s">
        <v>56</v>
      </c>
      <c r="B40" s="195" t="s">
        <v>179</v>
      </c>
      <c r="C40" s="105">
        <v>0</v>
      </c>
      <c r="D40" s="105"/>
      <c r="E40" s="106">
        <f t="shared" si="4"/>
        <v>0</v>
      </c>
    </row>
    <row r="41" spans="1:5" s="47" customFormat="1" ht="12" customHeight="1">
      <c r="A41" s="213" t="s">
        <v>99</v>
      </c>
      <c r="B41" s="195" t="s">
        <v>180</v>
      </c>
      <c r="C41" s="105">
        <v>6319000</v>
      </c>
      <c r="D41" s="105"/>
      <c r="E41" s="106">
        <f t="shared" si="4"/>
        <v>6319000</v>
      </c>
    </row>
    <row r="42" spans="1:5" s="47" customFormat="1" ht="12" customHeight="1">
      <c r="A42" s="213" t="s">
        <v>100</v>
      </c>
      <c r="B42" s="195" t="s">
        <v>181</v>
      </c>
      <c r="C42" s="105">
        <v>0</v>
      </c>
      <c r="D42" s="105">
        <v>0</v>
      </c>
      <c r="E42" s="106">
        <f t="shared" si="4"/>
        <v>0</v>
      </c>
    </row>
    <row r="43" spans="1:5" s="47" customFormat="1" ht="12" customHeight="1">
      <c r="A43" s="213" t="s">
        <v>101</v>
      </c>
      <c r="B43" s="195" t="s">
        <v>182</v>
      </c>
      <c r="C43" s="105">
        <v>864000</v>
      </c>
      <c r="D43" s="105">
        <v>0</v>
      </c>
      <c r="E43" s="106">
        <f t="shared" si="4"/>
        <v>864000</v>
      </c>
    </row>
    <row r="44" spans="1:5" s="47" customFormat="1" ht="12" customHeight="1">
      <c r="A44" s="213" t="s">
        <v>102</v>
      </c>
      <c r="B44" s="195" t="s">
        <v>183</v>
      </c>
      <c r="C44" s="105"/>
      <c r="D44" s="105"/>
      <c r="E44" s="106">
        <f t="shared" si="4"/>
        <v>0</v>
      </c>
    </row>
    <row r="45" spans="1:5" s="47" customFormat="1" ht="12" customHeight="1">
      <c r="A45" s="213" t="s">
        <v>103</v>
      </c>
      <c r="B45" s="195" t="s">
        <v>184</v>
      </c>
      <c r="C45" s="105">
        <v>6389</v>
      </c>
      <c r="D45" s="105">
        <v>0</v>
      </c>
      <c r="E45" s="106">
        <f t="shared" si="4"/>
        <v>6389</v>
      </c>
    </row>
    <row r="46" spans="1:5" s="47" customFormat="1" ht="12" customHeight="1">
      <c r="A46" s="213" t="s">
        <v>175</v>
      </c>
      <c r="B46" s="195" t="s">
        <v>185</v>
      </c>
      <c r="C46" s="108"/>
      <c r="D46" s="108"/>
      <c r="E46" s="106">
        <f t="shared" si="4"/>
        <v>0</v>
      </c>
    </row>
    <row r="47" spans="1:5" s="47" customFormat="1" ht="12" customHeight="1">
      <c r="A47" s="214" t="s">
        <v>176</v>
      </c>
      <c r="B47" s="196" t="s">
        <v>319</v>
      </c>
      <c r="C47" s="182"/>
      <c r="D47" s="182"/>
      <c r="E47" s="106">
        <f t="shared" si="4"/>
        <v>0</v>
      </c>
    </row>
    <row r="48" spans="1:5" s="47" customFormat="1" ht="12" customHeight="1" thickBot="1">
      <c r="A48" s="214" t="s">
        <v>318</v>
      </c>
      <c r="B48" s="196" t="s">
        <v>186</v>
      </c>
      <c r="C48" s="182">
        <v>494000</v>
      </c>
      <c r="D48" s="182">
        <v>0</v>
      </c>
      <c r="E48" s="106">
        <f t="shared" si="4"/>
        <v>494000</v>
      </c>
    </row>
    <row r="49" spans="1:5" s="47" customFormat="1" ht="12" customHeight="1" thickBot="1">
      <c r="A49" s="25" t="s">
        <v>9</v>
      </c>
      <c r="B49" s="19" t="s">
        <v>187</v>
      </c>
      <c r="C49" s="103">
        <f>SUM(C50:C54)</f>
        <v>0</v>
      </c>
      <c r="D49" s="103">
        <f>SUM(D50:D54)</f>
        <v>0</v>
      </c>
      <c r="E49" s="103">
        <f>SUM(E50:E54)</f>
        <v>0</v>
      </c>
    </row>
    <row r="50" spans="1:5" s="47" customFormat="1" ht="12" customHeight="1">
      <c r="A50" s="212" t="s">
        <v>57</v>
      </c>
      <c r="B50" s="194" t="s">
        <v>191</v>
      </c>
      <c r="C50" s="224"/>
      <c r="D50" s="224"/>
      <c r="E50" s="106">
        <f>C50+D50</f>
        <v>0</v>
      </c>
    </row>
    <row r="51" spans="1:5" s="47" customFormat="1" ht="12" customHeight="1">
      <c r="A51" s="213" t="s">
        <v>58</v>
      </c>
      <c r="B51" s="195" t="s">
        <v>192</v>
      </c>
      <c r="C51" s="108"/>
      <c r="D51" s="108"/>
      <c r="E51" s="106">
        <f>C51+D51</f>
        <v>0</v>
      </c>
    </row>
    <row r="52" spans="1:5" s="47" customFormat="1" ht="12" customHeight="1">
      <c r="A52" s="213" t="s">
        <v>188</v>
      </c>
      <c r="B52" s="195" t="s">
        <v>193</v>
      </c>
      <c r="C52" s="108"/>
      <c r="D52" s="108">
        <v>0</v>
      </c>
      <c r="E52" s="106">
        <f>C52+D52</f>
        <v>0</v>
      </c>
    </row>
    <row r="53" spans="1:5" s="47" customFormat="1" ht="12" customHeight="1">
      <c r="A53" s="213" t="s">
        <v>189</v>
      </c>
      <c r="B53" s="195" t="s">
        <v>194</v>
      </c>
      <c r="C53" s="108"/>
      <c r="D53" s="108"/>
      <c r="E53" s="106">
        <f>C53+D53</f>
        <v>0</v>
      </c>
    </row>
    <row r="54" spans="1:5" s="47" customFormat="1" ht="12" customHeight="1" thickBot="1">
      <c r="A54" s="214" t="s">
        <v>190</v>
      </c>
      <c r="B54" s="196" t="s">
        <v>195</v>
      </c>
      <c r="C54" s="182"/>
      <c r="D54" s="182"/>
      <c r="E54" s="106">
        <f>C54+D54</f>
        <v>0</v>
      </c>
    </row>
    <row r="55" spans="1:5" s="47" customFormat="1" ht="12" customHeight="1" thickBot="1">
      <c r="A55" s="25" t="s">
        <v>104</v>
      </c>
      <c r="B55" s="19" t="s">
        <v>196</v>
      </c>
      <c r="C55" s="103">
        <f>SUM(C56:C58)</f>
        <v>562000</v>
      </c>
      <c r="D55" s="103">
        <f>SUM(D56:D58)</f>
        <v>0</v>
      </c>
      <c r="E55" s="103">
        <f>SUM(E56:E58)</f>
        <v>562000</v>
      </c>
    </row>
    <row r="56" spans="1:5" s="47" customFormat="1" ht="12" customHeight="1">
      <c r="A56" s="212" t="s">
        <v>59</v>
      </c>
      <c r="B56" s="194" t="s">
        <v>197</v>
      </c>
      <c r="C56" s="106">
        <v>0</v>
      </c>
      <c r="D56" s="106">
        <v>0</v>
      </c>
      <c r="E56" s="106">
        <f>C56+D56</f>
        <v>0</v>
      </c>
    </row>
    <row r="57" spans="1:5" s="47" customFormat="1" ht="12" customHeight="1">
      <c r="A57" s="213" t="s">
        <v>60</v>
      </c>
      <c r="B57" s="195" t="s">
        <v>308</v>
      </c>
      <c r="C57" s="105">
        <v>562000</v>
      </c>
      <c r="D57" s="105">
        <v>0</v>
      </c>
      <c r="E57" s="106">
        <f>C57+D57</f>
        <v>562000</v>
      </c>
    </row>
    <row r="58" spans="1:5" s="47" customFormat="1" ht="12" customHeight="1">
      <c r="A58" s="213" t="s">
        <v>200</v>
      </c>
      <c r="B58" s="195" t="s">
        <v>198</v>
      </c>
      <c r="C58" s="105">
        <v>0</v>
      </c>
      <c r="D58" s="105">
        <v>0</v>
      </c>
      <c r="E58" s="106">
        <f>C58+D58</f>
        <v>0</v>
      </c>
    </row>
    <row r="59" spans="1:5" s="47" customFormat="1" ht="12" customHeight="1" thickBot="1">
      <c r="A59" s="214" t="s">
        <v>201</v>
      </c>
      <c r="B59" s="196" t="s">
        <v>199</v>
      </c>
      <c r="C59" s="107"/>
      <c r="D59" s="107"/>
      <c r="E59" s="106">
        <f>C59+D59</f>
        <v>0</v>
      </c>
    </row>
    <row r="60" spans="1:5" s="47" customFormat="1" ht="12" customHeight="1" thickBot="1">
      <c r="A60" s="25" t="s">
        <v>11</v>
      </c>
      <c r="B60" s="98" t="s">
        <v>202</v>
      </c>
      <c r="C60" s="103">
        <f>SUM(C61:C63)</f>
        <v>0</v>
      </c>
      <c r="D60" s="103">
        <f>SUM(D61:D63)</f>
        <v>0</v>
      </c>
      <c r="E60" s="103">
        <f>SUM(E61:E63)</f>
        <v>0</v>
      </c>
    </row>
    <row r="61" spans="1:5" s="47" customFormat="1" ht="12" customHeight="1">
      <c r="A61" s="212" t="s">
        <v>105</v>
      </c>
      <c r="B61" s="194" t="s">
        <v>204</v>
      </c>
      <c r="C61" s="108"/>
      <c r="D61" s="108"/>
      <c r="E61" s="106">
        <f>C61+D61</f>
        <v>0</v>
      </c>
    </row>
    <row r="62" spans="1:5" s="47" customFormat="1" ht="12" customHeight="1">
      <c r="A62" s="213" t="s">
        <v>106</v>
      </c>
      <c r="B62" s="195" t="s">
        <v>309</v>
      </c>
      <c r="C62" s="108"/>
      <c r="D62" s="108"/>
      <c r="E62" s="106">
        <f>C62+D62</f>
        <v>0</v>
      </c>
    </row>
    <row r="63" spans="1:5" s="47" customFormat="1" ht="12" customHeight="1">
      <c r="A63" s="213" t="s">
        <v>128</v>
      </c>
      <c r="B63" s="195" t="s">
        <v>205</v>
      </c>
      <c r="C63" s="108"/>
      <c r="D63" s="108"/>
      <c r="E63" s="106">
        <f>C63+D63</f>
        <v>0</v>
      </c>
    </row>
    <row r="64" spans="1:5" s="47" customFormat="1" ht="12" customHeight="1" thickBot="1">
      <c r="A64" s="214" t="s">
        <v>203</v>
      </c>
      <c r="B64" s="196" t="s">
        <v>206</v>
      </c>
      <c r="C64" s="108"/>
      <c r="D64" s="108"/>
      <c r="E64" s="106">
        <f>C64+D64</f>
        <v>0</v>
      </c>
    </row>
    <row r="65" spans="1:5" s="47" customFormat="1" ht="12" customHeight="1" thickBot="1">
      <c r="A65" s="25" t="s">
        <v>12</v>
      </c>
      <c r="B65" s="19" t="s">
        <v>207</v>
      </c>
      <c r="C65" s="109">
        <v>86613794</v>
      </c>
      <c r="D65" s="109">
        <v>11324791</v>
      </c>
      <c r="E65" s="109">
        <v>97938585</v>
      </c>
    </row>
    <row r="66" spans="1:5" s="47" customFormat="1" ht="12" customHeight="1" thickBot="1">
      <c r="A66" s="215" t="s">
        <v>298</v>
      </c>
      <c r="B66" s="98" t="s">
        <v>209</v>
      </c>
      <c r="C66" s="103">
        <f>SUM(C67:C69)</f>
        <v>0</v>
      </c>
      <c r="D66" s="103">
        <f>SUM(D67:D69)</f>
        <v>0</v>
      </c>
      <c r="E66" s="103">
        <f>SUM(E67:E69)</f>
        <v>0</v>
      </c>
    </row>
    <row r="67" spans="1:5" s="47" customFormat="1" ht="12" customHeight="1">
      <c r="A67" s="212" t="s">
        <v>240</v>
      </c>
      <c r="B67" s="194" t="s">
        <v>210</v>
      </c>
      <c r="C67" s="108">
        <v>0</v>
      </c>
      <c r="D67" s="108"/>
      <c r="E67" s="106">
        <f>C67+D67</f>
        <v>0</v>
      </c>
    </row>
    <row r="68" spans="1:5" s="47" customFormat="1" ht="12" customHeight="1">
      <c r="A68" s="213" t="s">
        <v>249</v>
      </c>
      <c r="B68" s="195" t="s">
        <v>211</v>
      </c>
      <c r="C68" s="108"/>
      <c r="D68" s="108">
        <v>0</v>
      </c>
      <c r="E68" s="106">
        <f>C68+D68</f>
        <v>0</v>
      </c>
    </row>
    <row r="69" spans="1:5" s="47" customFormat="1" ht="12" customHeight="1" thickBot="1">
      <c r="A69" s="214" t="s">
        <v>250</v>
      </c>
      <c r="B69" s="197" t="s">
        <v>212</v>
      </c>
      <c r="C69" s="108"/>
      <c r="D69" s="108"/>
      <c r="E69" s="106">
        <f>C69+D69</f>
        <v>0</v>
      </c>
    </row>
    <row r="70" spans="1:5" s="47" customFormat="1" ht="12" customHeight="1" thickBot="1">
      <c r="A70" s="215" t="s">
        <v>213</v>
      </c>
      <c r="B70" s="98" t="s">
        <v>214</v>
      </c>
      <c r="C70" s="103">
        <f>SUM(C71:C74)</f>
        <v>0</v>
      </c>
      <c r="D70" s="103">
        <f>SUM(D71:D74)</f>
        <v>0</v>
      </c>
      <c r="E70" s="103">
        <f>SUM(E71:E74)</f>
        <v>0</v>
      </c>
    </row>
    <row r="71" spans="1:5" s="47" customFormat="1" ht="12" customHeight="1">
      <c r="A71" s="212" t="s">
        <v>82</v>
      </c>
      <c r="B71" s="194" t="s">
        <v>215</v>
      </c>
      <c r="C71" s="108"/>
      <c r="D71" s="108"/>
      <c r="E71" s="106">
        <f>C71+D71</f>
        <v>0</v>
      </c>
    </row>
    <row r="72" spans="1:5" s="47" customFormat="1" ht="12" customHeight="1">
      <c r="A72" s="213" t="s">
        <v>83</v>
      </c>
      <c r="B72" s="195" t="s">
        <v>216</v>
      </c>
      <c r="C72" s="108"/>
      <c r="D72" s="108"/>
      <c r="E72" s="106">
        <f>C72+D72</f>
        <v>0</v>
      </c>
    </row>
    <row r="73" spans="1:5" s="47" customFormat="1" ht="12" customHeight="1">
      <c r="A73" s="213" t="s">
        <v>241</v>
      </c>
      <c r="B73" s="195" t="s">
        <v>217</v>
      </c>
      <c r="C73" s="108"/>
      <c r="D73" s="108"/>
      <c r="E73" s="106">
        <f>C73+D73</f>
        <v>0</v>
      </c>
    </row>
    <row r="74" spans="1:5" s="47" customFormat="1" ht="12" customHeight="1" thickBot="1">
      <c r="A74" s="214" t="s">
        <v>242</v>
      </c>
      <c r="B74" s="196" t="s">
        <v>218</v>
      </c>
      <c r="C74" s="108"/>
      <c r="D74" s="108"/>
      <c r="E74" s="106">
        <f>C74+D74</f>
        <v>0</v>
      </c>
    </row>
    <row r="75" spans="1:5" s="47" customFormat="1" ht="12" customHeight="1" thickBot="1">
      <c r="A75" s="215" t="s">
        <v>219</v>
      </c>
      <c r="B75" s="98" t="s">
        <v>220</v>
      </c>
      <c r="C75" s="103">
        <f>SUM(C76:C77)</f>
        <v>9276206</v>
      </c>
      <c r="D75" s="103">
        <f>SUM(D76:D77)</f>
        <v>0</v>
      </c>
      <c r="E75" s="103">
        <f>SUM(E76:E77)</f>
        <v>9276206</v>
      </c>
    </row>
    <row r="76" spans="1:5" s="47" customFormat="1" ht="12" customHeight="1">
      <c r="A76" s="212" t="s">
        <v>243</v>
      </c>
      <c r="B76" s="194" t="s">
        <v>221</v>
      </c>
      <c r="C76" s="108">
        <v>9276206</v>
      </c>
      <c r="D76" s="108">
        <v>0</v>
      </c>
      <c r="E76" s="106">
        <f>C76+D76</f>
        <v>9276206</v>
      </c>
    </row>
    <row r="77" spans="1:5" s="47" customFormat="1" ht="12" customHeight="1" thickBot="1">
      <c r="A77" s="214" t="s">
        <v>244</v>
      </c>
      <c r="B77" s="196" t="s">
        <v>222</v>
      </c>
      <c r="C77" s="108"/>
      <c r="D77" s="108"/>
      <c r="E77" s="106">
        <f>C77+D77</f>
        <v>0</v>
      </c>
    </row>
    <row r="78" spans="1:5" s="46" customFormat="1" ht="12" customHeight="1" thickBot="1">
      <c r="A78" s="215" t="s">
        <v>223</v>
      </c>
      <c r="B78" s="98" t="s">
        <v>224</v>
      </c>
      <c r="C78" s="103">
        <f>SUM(C79:C81)</f>
        <v>0</v>
      </c>
      <c r="D78" s="103">
        <f>SUM(D79:D81)</f>
        <v>0</v>
      </c>
      <c r="E78" s="103">
        <f>SUM(E79:E81)</f>
        <v>0</v>
      </c>
    </row>
    <row r="79" spans="1:5" s="47" customFormat="1" ht="12" customHeight="1">
      <c r="A79" s="212" t="s">
        <v>245</v>
      </c>
      <c r="B79" s="194" t="s">
        <v>225</v>
      </c>
      <c r="C79" s="108"/>
      <c r="D79" s="108"/>
      <c r="E79" s="106">
        <f>C79+D79</f>
        <v>0</v>
      </c>
    </row>
    <row r="80" spans="1:5" s="47" customFormat="1" ht="12" customHeight="1">
      <c r="A80" s="213" t="s">
        <v>246</v>
      </c>
      <c r="B80" s="195" t="s">
        <v>226</v>
      </c>
      <c r="C80" s="108"/>
      <c r="D80" s="108"/>
      <c r="E80" s="106">
        <f>C80+D80</f>
        <v>0</v>
      </c>
    </row>
    <row r="81" spans="1:5" s="47" customFormat="1" ht="12" customHeight="1" thickBot="1">
      <c r="A81" s="214" t="s">
        <v>247</v>
      </c>
      <c r="B81" s="196" t="s">
        <v>227</v>
      </c>
      <c r="C81" s="108"/>
      <c r="D81" s="108"/>
      <c r="E81" s="106">
        <f>C81+D81</f>
        <v>0</v>
      </c>
    </row>
    <row r="82" spans="1:5" s="47" customFormat="1" ht="12" customHeight="1" thickBot="1">
      <c r="A82" s="215" t="s">
        <v>228</v>
      </c>
      <c r="B82" s="98" t="s">
        <v>248</v>
      </c>
      <c r="C82" s="103">
        <f>SUM(C83:C86)</f>
        <v>0</v>
      </c>
      <c r="D82" s="103">
        <f>SUM(D83:D86)</f>
        <v>0</v>
      </c>
      <c r="E82" s="103">
        <f>SUM(E83:E86)</f>
        <v>0</v>
      </c>
    </row>
    <row r="83" spans="1:5" s="47" customFormat="1" ht="12" customHeight="1">
      <c r="A83" s="216" t="s">
        <v>229</v>
      </c>
      <c r="B83" s="194" t="s">
        <v>230</v>
      </c>
      <c r="C83" s="108"/>
      <c r="D83" s="108"/>
      <c r="E83" s="106">
        <f>C83+D83</f>
        <v>0</v>
      </c>
    </row>
    <row r="84" spans="1:5" s="47" customFormat="1" ht="12" customHeight="1">
      <c r="A84" s="217" t="s">
        <v>231</v>
      </c>
      <c r="B84" s="195" t="s">
        <v>232</v>
      </c>
      <c r="C84" s="108"/>
      <c r="D84" s="108"/>
      <c r="E84" s="106">
        <f>C84+D84</f>
        <v>0</v>
      </c>
    </row>
    <row r="85" spans="1:5" s="47" customFormat="1" ht="12" customHeight="1">
      <c r="A85" s="217" t="s">
        <v>233</v>
      </c>
      <c r="B85" s="195" t="s">
        <v>234</v>
      </c>
      <c r="C85" s="108"/>
      <c r="D85" s="108"/>
      <c r="E85" s="106">
        <f>C85+D85</f>
        <v>0</v>
      </c>
    </row>
    <row r="86" spans="1:5" s="46" customFormat="1" ht="12" customHeight="1" thickBot="1">
      <c r="A86" s="218" t="s">
        <v>235</v>
      </c>
      <c r="B86" s="196" t="s">
        <v>236</v>
      </c>
      <c r="C86" s="108"/>
      <c r="D86" s="108"/>
      <c r="E86" s="106">
        <f>C86+D86</f>
        <v>0</v>
      </c>
    </row>
    <row r="87" spans="1:5" s="46" customFormat="1" ht="12" customHeight="1" thickBot="1">
      <c r="A87" s="215" t="s">
        <v>237</v>
      </c>
      <c r="B87" s="98" t="s">
        <v>361</v>
      </c>
      <c r="C87" s="225"/>
      <c r="D87" s="225"/>
      <c r="E87" s="225"/>
    </row>
    <row r="88" spans="1:5" s="46" customFormat="1" ht="12" customHeight="1" thickBot="1">
      <c r="A88" s="215" t="s">
        <v>386</v>
      </c>
      <c r="B88" s="98" t="s">
        <v>238</v>
      </c>
      <c r="C88" s="225"/>
      <c r="D88" s="225"/>
      <c r="E88" s="225"/>
    </row>
    <row r="89" spans="1:5" s="46" customFormat="1" ht="12" customHeight="1" thickBot="1">
      <c r="A89" s="215" t="s">
        <v>387</v>
      </c>
      <c r="B89" s="201" t="s">
        <v>364</v>
      </c>
      <c r="C89" s="109">
        <f>+C66+C70+C75+C78+C82+C88+C87</f>
        <v>9276206</v>
      </c>
      <c r="D89" s="109">
        <f>+D66+D70+D75+D78+D82+D88+D87</f>
        <v>0</v>
      </c>
      <c r="E89" s="109">
        <f>+E66+E70+E75+E78+E82+E88+E87</f>
        <v>9276206</v>
      </c>
    </row>
    <row r="90" spans="1:5" s="46" customFormat="1" ht="12" customHeight="1" thickBot="1">
      <c r="A90" s="219" t="s">
        <v>388</v>
      </c>
      <c r="B90" s="202" t="s">
        <v>389</v>
      </c>
      <c r="C90" s="109">
        <v>95890000</v>
      </c>
      <c r="D90" s="109">
        <v>11324791</v>
      </c>
      <c r="E90" s="109">
        <v>107214791</v>
      </c>
    </row>
    <row r="91" spans="1:5" s="47" customFormat="1" ht="15" customHeight="1" thickBot="1">
      <c r="A91" s="87"/>
      <c r="B91" s="88"/>
      <c r="C91" s="165"/>
      <c r="D91" s="165"/>
      <c r="E91" s="165"/>
    </row>
    <row r="92" spans="1:5" s="39" customFormat="1" ht="16.5" customHeight="1" thickBot="1">
      <c r="A92" s="89"/>
      <c r="B92" s="90" t="s">
        <v>43</v>
      </c>
      <c r="C92" s="166"/>
      <c r="D92" s="166"/>
      <c r="E92" s="166"/>
    </row>
    <row r="93" spans="1:5" s="48" customFormat="1" ht="12" customHeight="1" thickBot="1">
      <c r="A93" s="186" t="s">
        <v>4</v>
      </c>
      <c r="B93" s="24" t="s">
        <v>393</v>
      </c>
      <c r="C93" s="102">
        <f>C94+C95+C96+C97+C98+C111</f>
        <v>43478203</v>
      </c>
      <c r="D93" s="102">
        <f>D94+D95+D96+D97+D98+D111</f>
        <v>9058794</v>
      </c>
      <c r="E93" s="102">
        <f>+E94+E95+E96+E97+E98+E111</f>
        <v>52536997</v>
      </c>
    </row>
    <row r="94" spans="1:5" ht="12" customHeight="1">
      <c r="A94" s="220" t="s">
        <v>61</v>
      </c>
      <c r="B94" s="8" t="s">
        <v>34</v>
      </c>
      <c r="C94" s="104">
        <v>18170000</v>
      </c>
      <c r="D94" s="104">
        <v>1215000</v>
      </c>
      <c r="E94" s="106">
        <f aca="true" t="shared" si="5" ref="E94:E113">C94+D94</f>
        <v>19385000</v>
      </c>
    </row>
    <row r="95" spans="1:5" ht="12" customHeight="1">
      <c r="A95" s="213" t="s">
        <v>62</v>
      </c>
      <c r="B95" s="6" t="s">
        <v>107</v>
      </c>
      <c r="C95" s="105">
        <v>3974000</v>
      </c>
      <c r="D95" s="105"/>
      <c r="E95" s="106">
        <f t="shared" si="5"/>
        <v>3974000</v>
      </c>
    </row>
    <row r="96" spans="1:5" ht="12" customHeight="1">
      <c r="A96" s="213" t="s">
        <v>63</v>
      </c>
      <c r="B96" s="6" t="s">
        <v>80</v>
      </c>
      <c r="C96" s="107">
        <v>13810206</v>
      </c>
      <c r="D96" s="107">
        <v>8011794</v>
      </c>
      <c r="E96" s="106">
        <f t="shared" si="5"/>
        <v>21822000</v>
      </c>
    </row>
    <row r="97" spans="1:5" ht="12" customHeight="1">
      <c r="A97" s="213" t="s">
        <v>64</v>
      </c>
      <c r="B97" s="9" t="s">
        <v>108</v>
      </c>
      <c r="C97" s="107">
        <v>2013000</v>
      </c>
      <c r="D97" s="107">
        <v>-168000</v>
      </c>
      <c r="E97" s="106">
        <f t="shared" si="5"/>
        <v>1845000</v>
      </c>
    </row>
    <row r="98" spans="1:5" ht="12" customHeight="1">
      <c r="A98" s="213" t="s">
        <v>72</v>
      </c>
      <c r="B98" s="17" t="s">
        <v>109</v>
      </c>
      <c r="C98" s="107">
        <v>4289000</v>
      </c>
      <c r="D98" s="107">
        <v>0</v>
      </c>
      <c r="E98" s="106">
        <f t="shared" si="5"/>
        <v>4289000</v>
      </c>
    </row>
    <row r="99" spans="1:5" ht="12" customHeight="1">
      <c r="A99" s="213" t="s">
        <v>65</v>
      </c>
      <c r="B99" s="6" t="s">
        <v>390</v>
      </c>
      <c r="C99" s="107">
        <v>0</v>
      </c>
      <c r="D99" s="107">
        <v>0</v>
      </c>
      <c r="E99" s="106">
        <f t="shared" si="5"/>
        <v>0</v>
      </c>
    </row>
    <row r="100" spans="1:5" ht="12" customHeight="1">
      <c r="A100" s="213" t="s">
        <v>66</v>
      </c>
      <c r="B100" s="65" t="s">
        <v>327</v>
      </c>
      <c r="C100" s="107">
        <v>0</v>
      </c>
      <c r="D100" s="107">
        <v>0</v>
      </c>
      <c r="E100" s="106">
        <f t="shared" si="5"/>
        <v>0</v>
      </c>
    </row>
    <row r="101" spans="1:5" ht="12" customHeight="1">
      <c r="A101" s="213" t="s">
        <v>73</v>
      </c>
      <c r="B101" s="65" t="s">
        <v>326</v>
      </c>
      <c r="C101" s="107"/>
      <c r="D101" s="107">
        <v>0</v>
      </c>
      <c r="E101" s="106">
        <f t="shared" si="5"/>
        <v>0</v>
      </c>
    </row>
    <row r="102" spans="1:5" ht="12" customHeight="1">
      <c r="A102" s="213" t="s">
        <v>74</v>
      </c>
      <c r="B102" s="65" t="s">
        <v>254</v>
      </c>
      <c r="C102" s="107"/>
      <c r="D102" s="107"/>
      <c r="E102" s="106">
        <f t="shared" si="5"/>
        <v>0</v>
      </c>
    </row>
    <row r="103" spans="1:5" ht="12" customHeight="1">
      <c r="A103" s="213" t="s">
        <v>75</v>
      </c>
      <c r="B103" s="66" t="s">
        <v>255</v>
      </c>
      <c r="C103" s="107"/>
      <c r="D103" s="107"/>
      <c r="E103" s="106">
        <f t="shared" si="5"/>
        <v>0</v>
      </c>
    </row>
    <row r="104" spans="1:5" ht="12" customHeight="1">
      <c r="A104" s="213" t="s">
        <v>76</v>
      </c>
      <c r="B104" s="66" t="s">
        <v>256</v>
      </c>
      <c r="C104" s="107">
        <v>0</v>
      </c>
      <c r="D104" s="107">
        <v>0</v>
      </c>
      <c r="E104" s="106">
        <f t="shared" si="5"/>
        <v>0</v>
      </c>
    </row>
    <row r="105" spans="1:5" ht="12" customHeight="1">
      <c r="A105" s="213" t="s">
        <v>78</v>
      </c>
      <c r="B105" s="65" t="s">
        <v>257</v>
      </c>
      <c r="C105" s="107">
        <v>0</v>
      </c>
      <c r="D105" s="107">
        <v>0</v>
      </c>
      <c r="E105" s="106">
        <f t="shared" si="5"/>
        <v>0</v>
      </c>
    </row>
    <row r="106" spans="1:5" ht="12" customHeight="1">
      <c r="A106" s="213" t="s">
        <v>110</v>
      </c>
      <c r="B106" s="65" t="s">
        <v>258</v>
      </c>
      <c r="C106" s="107"/>
      <c r="D106" s="107"/>
      <c r="E106" s="106">
        <f t="shared" si="5"/>
        <v>0</v>
      </c>
    </row>
    <row r="107" spans="1:5" ht="12" customHeight="1">
      <c r="A107" s="213" t="s">
        <v>252</v>
      </c>
      <c r="B107" s="66" t="s">
        <v>259</v>
      </c>
      <c r="C107" s="107">
        <v>0</v>
      </c>
      <c r="D107" s="107">
        <v>0</v>
      </c>
      <c r="E107" s="106">
        <f t="shared" si="5"/>
        <v>0</v>
      </c>
    </row>
    <row r="108" spans="1:5" ht="12" customHeight="1">
      <c r="A108" s="221" t="s">
        <v>253</v>
      </c>
      <c r="B108" s="67" t="s">
        <v>260</v>
      </c>
      <c r="C108" s="107"/>
      <c r="D108" s="107"/>
      <c r="E108" s="106">
        <f t="shared" si="5"/>
        <v>0</v>
      </c>
    </row>
    <row r="109" spans="1:5" ht="12" customHeight="1">
      <c r="A109" s="213" t="s">
        <v>324</v>
      </c>
      <c r="B109" s="67" t="s">
        <v>261</v>
      </c>
      <c r="C109" s="107"/>
      <c r="D109" s="107"/>
      <c r="E109" s="106">
        <f t="shared" si="5"/>
        <v>0</v>
      </c>
    </row>
    <row r="110" spans="1:5" ht="12" customHeight="1">
      <c r="A110" s="213" t="s">
        <v>325</v>
      </c>
      <c r="B110" s="66" t="s">
        <v>262</v>
      </c>
      <c r="C110" s="107">
        <v>247000</v>
      </c>
      <c r="D110" s="107">
        <v>0</v>
      </c>
      <c r="E110" s="106">
        <f t="shared" si="5"/>
        <v>247000</v>
      </c>
    </row>
    <row r="111" spans="1:5" ht="12" customHeight="1">
      <c r="A111" s="213" t="s">
        <v>329</v>
      </c>
      <c r="B111" s="9" t="s">
        <v>35</v>
      </c>
      <c r="C111" s="105">
        <v>1221997</v>
      </c>
      <c r="D111" s="105"/>
      <c r="E111" s="106">
        <f t="shared" si="5"/>
        <v>1221997</v>
      </c>
    </row>
    <row r="112" spans="1:5" ht="12" customHeight="1">
      <c r="A112" s="214" t="s">
        <v>330</v>
      </c>
      <c r="B112" s="6" t="s">
        <v>391</v>
      </c>
      <c r="C112" s="105">
        <v>1221997</v>
      </c>
      <c r="D112" s="105"/>
      <c r="E112" s="106">
        <f t="shared" si="5"/>
        <v>1221997</v>
      </c>
    </row>
    <row r="113" spans="1:5" ht="12" customHeight="1" thickBot="1">
      <c r="A113" s="222" t="s">
        <v>331</v>
      </c>
      <c r="B113" s="68" t="s">
        <v>392</v>
      </c>
      <c r="C113" s="111"/>
      <c r="D113" s="111"/>
      <c r="E113" s="106">
        <f t="shared" si="5"/>
        <v>0</v>
      </c>
    </row>
    <row r="114" spans="1:5" ht="12" customHeight="1" thickBot="1">
      <c r="A114" s="25" t="s">
        <v>5</v>
      </c>
      <c r="B114" s="23" t="s">
        <v>263</v>
      </c>
      <c r="C114" s="232">
        <f>+C115+C117+C119</f>
        <v>37378003</v>
      </c>
      <c r="D114" s="232">
        <f>+D115+D117+D119</f>
        <v>-7017003</v>
      </c>
      <c r="E114" s="103">
        <f>+E115+E117+E119</f>
        <v>30361000</v>
      </c>
    </row>
    <row r="115" spans="1:5" ht="12" customHeight="1">
      <c r="A115" s="212" t="s">
        <v>67</v>
      </c>
      <c r="B115" s="6" t="s">
        <v>126</v>
      </c>
      <c r="C115" s="106">
        <v>0</v>
      </c>
      <c r="D115" s="106">
        <v>331000</v>
      </c>
      <c r="E115" s="106">
        <f aca="true" t="shared" si="6" ref="E115:E127">C115+D115</f>
        <v>331000</v>
      </c>
    </row>
    <row r="116" spans="1:5" ht="12" customHeight="1">
      <c r="A116" s="212" t="s">
        <v>68</v>
      </c>
      <c r="B116" s="10" t="s">
        <v>267</v>
      </c>
      <c r="C116" s="106"/>
      <c r="D116" s="106"/>
      <c r="E116" s="106">
        <f t="shared" si="6"/>
        <v>0</v>
      </c>
    </row>
    <row r="117" spans="1:5" ht="12" customHeight="1">
      <c r="A117" s="212" t="s">
        <v>69</v>
      </c>
      <c r="B117" s="10" t="s">
        <v>111</v>
      </c>
      <c r="C117" s="105">
        <v>37378003</v>
      </c>
      <c r="D117" s="105">
        <v>-7348003</v>
      </c>
      <c r="E117" s="106">
        <f t="shared" si="6"/>
        <v>30030000</v>
      </c>
    </row>
    <row r="118" spans="1:5" ht="12" customHeight="1">
      <c r="A118" s="212" t="s">
        <v>70</v>
      </c>
      <c r="B118" s="10" t="s">
        <v>268</v>
      </c>
      <c r="C118" s="95"/>
      <c r="D118" s="95"/>
      <c r="E118" s="106">
        <f t="shared" si="6"/>
        <v>0</v>
      </c>
    </row>
    <row r="119" spans="1:5" ht="12" customHeight="1">
      <c r="A119" s="212" t="s">
        <v>71</v>
      </c>
      <c r="B119" s="100" t="s">
        <v>129</v>
      </c>
      <c r="C119" s="95"/>
      <c r="D119" s="95"/>
      <c r="E119" s="106">
        <f t="shared" si="6"/>
        <v>0</v>
      </c>
    </row>
    <row r="120" spans="1:5" ht="12" customHeight="1">
      <c r="A120" s="212" t="s">
        <v>77</v>
      </c>
      <c r="B120" s="99" t="s">
        <v>310</v>
      </c>
      <c r="C120" s="95"/>
      <c r="D120" s="95"/>
      <c r="E120" s="106">
        <f t="shared" si="6"/>
        <v>0</v>
      </c>
    </row>
    <row r="121" spans="1:5" ht="12" customHeight="1">
      <c r="A121" s="212" t="s">
        <v>79</v>
      </c>
      <c r="B121" s="190" t="s">
        <v>273</v>
      </c>
      <c r="C121" s="95"/>
      <c r="D121" s="95"/>
      <c r="E121" s="106">
        <f t="shared" si="6"/>
        <v>0</v>
      </c>
    </row>
    <row r="122" spans="1:5" ht="12" customHeight="1">
      <c r="A122" s="212" t="s">
        <v>112</v>
      </c>
      <c r="B122" s="66" t="s">
        <v>256</v>
      </c>
      <c r="C122" s="95"/>
      <c r="D122" s="95"/>
      <c r="E122" s="106">
        <f t="shared" si="6"/>
        <v>0</v>
      </c>
    </row>
    <row r="123" spans="1:5" ht="12" customHeight="1">
      <c r="A123" s="212" t="s">
        <v>113</v>
      </c>
      <c r="B123" s="66" t="s">
        <v>272</v>
      </c>
      <c r="C123" s="95"/>
      <c r="D123" s="95"/>
      <c r="E123" s="106">
        <f t="shared" si="6"/>
        <v>0</v>
      </c>
    </row>
    <row r="124" spans="1:5" ht="12" customHeight="1">
      <c r="A124" s="212" t="s">
        <v>114</v>
      </c>
      <c r="B124" s="66" t="s">
        <v>271</v>
      </c>
      <c r="C124" s="95"/>
      <c r="D124" s="95"/>
      <c r="E124" s="106">
        <f t="shared" si="6"/>
        <v>0</v>
      </c>
    </row>
    <row r="125" spans="1:5" ht="12" customHeight="1">
      <c r="A125" s="212" t="s">
        <v>264</v>
      </c>
      <c r="B125" s="66" t="s">
        <v>259</v>
      </c>
      <c r="C125" s="95"/>
      <c r="D125" s="95"/>
      <c r="E125" s="106">
        <f t="shared" si="6"/>
        <v>0</v>
      </c>
    </row>
    <row r="126" spans="1:5" ht="12" customHeight="1">
      <c r="A126" s="212" t="s">
        <v>265</v>
      </c>
      <c r="B126" s="66" t="s">
        <v>270</v>
      </c>
      <c r="C126" s="95"/>
      <c r="D126" s="95"/>
      <c r="E126" s="106">
        <f t="shared" si="6"/>
        <v>0</v>
      </c>
    </row>
    <row r="127" spans="1:5" ht="12" customHeight="1" thickBot="1">
      <c r="A127" s="221" t="s">
        <v>266</v>
      </c>
      <c r="B127" s="66" t="s">
        <v>269</v>
      </c>
      <c r="C127" s="96"/>
      <c r="D127" s="96"/>
      <c r="E127" s="106">
        <f t="shared" si="6"/>
        <v>0</v>
      </c>
    </row>
    <row r="128" spans="1:5" ht="12" customHeight="1" thickBot="1">
      <c r="A128" s="25" t="s">
        <v>6</v>
      </c>
      <c r="B128" s="54" t="s">
        <v>334</v>
      </c>
      <c r="C128" s="103">
        <f>+C93+C114</f>
        <v>80856206</v>
      </c>
      <c r="D128" s="103">
        <f>+D93+D114</f>
        <v>2041791</v>
      </c>
      <c r="E128" s="103">
        <f>+E93+E114</f>
        <v>82897997</v>
      </c>
    </row>
    <row r="129" spans="1:5" ht="12" customHeight="1" thickBot="1">
      <c r="A129" s="25" t="s">
        <v>7</v>
      </c>
      <c r="B129" s="54" t="s">
        <v>335</v>
      </c>
      <c r="C129" s="103">
        <f>+C130+C131+C132</f>
        <v>1000000</v>
      </c>
      <c r="D129" s="103">
        <f>+D130+D131+D132</f>
        <v>0</v>
      </c>
      <c r="E129" s="103">
        <f>+E130+E131+E132</f>
        <v>1000000</v>
      </c>
    </row>
    <row r="130" spans="1:5" s="48" customFormat="1" ht="12" customHeight="1">
      <c r="A130" s="212" t="s">
        <v>164</v>
      </c>
      <c r="B130" s="7" t="s">
        <v>396</v>
      </c>
      <c r="C130" s="95">
        <v>1000000</v>
      </c>
      <c r="D130" s="95"/>
      <c r="E130" s="106">
        <f>C130+D130</f>
        <v>1000000</v>
      </c>
    </row>
    <row r="131" spans="1:5" ht="12" customHeight="1">
      <c r="A131" s="212" t="s">
        <v>167</v>
      </c>
      <c r="B131" s="7" t="s">
        <v>343</v>
      </c>
      <c r="C131" s="95"/>
      <c r="D131" s="95">
        <v>0</v>
      </c>
      <c r="E131" s="106">
        <f>C131+D131</f>
        <v>0</v>
      </c>
    </row>
    <row r="132" spans="1:5" ht="12" customHeight="1" thickBot="1">
      <c r="A132" s="221" t="s">
        <v>168</v>
      </c>
      <c r="B132" s="5" t="s">
        <v>395</v>
      </c>
      <c r="C132" s="95"/>
      <c r="D132" s="95"/>
      <c r="E132" s="106">
        <f>C132+D132</f>
        <v>0</v>
      </c>
    </row>
    <row r="133" spans="1:5" ht="12" customHeight="1" thickBot="1">
      <c r="A133" s="25" t="s">
        <v>8</v>
      </c>
      <c r="B133" s="54" t="s">
        <v>336</v>
      </c>
      <c r="C133" s="103">
        <f>SUM(C134:C139)</f>
        <v>0</v>
      </c>
      <c r="D133" s="103">
        <f>SUM(D134:D139)</f>
        <v>0</v>
      </c>
      <c r="E133" s="103">
        <f>+E134+E135+E136+E137+E138+E139</f>
        <v>0</v>
      </c>
    </row>
    <row r="134" spans="1:5" ht="12" customHeight="1">
      <c r="A134" s="212" t="s">
        <v>54</v>
      </c>
      <c r="B134" s="7" t="s">
        <v>345</v>
      </c>
      <c r="C134" s="95"/>
      <c r="D134" s="95"/>
      <c r="E134" s="106">
        <f aca="true" t="shared" si="7" ref="E134:E139">C134+D134</f>
        <v>0</v>
      </c>
    </row>
    <row r="135" spans="1:5" ht="12" customHeight="1">
      <c r="A135" s="212" t="s">
        <v>55</v>
      </c>
      <c r="B135" s="7" t="s">
        <v>337</v>
      </c>
      <c r="C135" s="95"/>
      <c r="D135" s="95"/>
      <c r="E135" s="106">
        <f t="shared" si="7"/>
        <v>0</v>
      </c>
    </row>
    <row r="136" spans="1:5" ht="12" customHeight="1">
      <c r="A136" s="212" t="s">
        <v>56</v>
      </c>
      <c r="B136" s="7" t="s">
        <v>338</v>
      </c>
      <c r="C136" s="95"/>
      <c r="D136" s="95"/>
      <c r="E136" s="106">
        <f t="shared" si="7"/>
        <v>0</v>
      </c>
    </row>
    <row r="137" spans="1:5" ht="12" customHeight="1">
      <c r="A137" s="212" t="s">
        <v>99</v>
      </c>
      <c r="B137" s="7" t="s">
        <v>394</v>
      </c>
      <c r="C137" s="95"/>
      <c r="D137" s="95"/>
      <c r="E137" s="106">
        <f t="shared" si="7"/>
        <v>0</v>
      </c>
    </row>
    <row r="138" spans="1:5" ht="12" customHeight="1">
      <c r="A138" s="212" t="s">
        <v>100</v>
      </c>
      <c r="B138" s="7" t="s">
        <v>340</v>
      </c>
      <c r="C138" s="95"/>
      <c r="D138" s="95"/>
      <c r="E138" s="106">
        <f t="shared" si="7"/>
        <v>0</v>
      </c>
    </row>
    <row r="139" spans="1:5" s="48" customFormat="1" ht="12" customHeight="1" thickBot="1">
      <c r="A139" s="221" t="s">
        <v>101</v>
      </c>
      <c r="B139" s="5" t="s">
        <v>341</v>
      </c>
      <c r="C139" s="95"/>
      <c r="D139" s="95"/>
      <c r="E139" s="106">
        <f t="shared" si="7"/>
        <v>0</v>
      </c>
    </row>
    <row r="140" spans="1:9" ht="12" customHeight="1" thickBot="1">
      <c r="A140" s="25" t="s">
        <v>9</v>
      </c>
      <c r="B140" s="54" t="s">
        <v>402</v>
      </c>
      <c r="C140" s="109">
        <f>+C141+C142+C143+C144</f>
        <v>14033794</v>
      </c>
      <c r="D140" s="109">
        <f>+D141+D142+D143+D144</f>
        <v>9283000</v>
      </c>
      <c r="E140" s="109">
        <f>+E141+E142+E144+E145+E143</f>
        <v>23316794</v>
      </c>
      <c r="I140" s="94"/>
    </row>
    <row r="141" spans="1:5" ht="12.75">
      <c r="A141" s="212" t="s">
        <v>57</v>
      </c>
      <c r="B141" s="7" t="s">
        <v>274</v>
      </c>
      <c r="C141" s="95"/>
      <c r="D141" s="95">
        <v>0</v>
      </c>
      <c r="E141" s="106">
        <f>C141+D141</f>
        <v>0</v>
      </c>
    </row>
    <row r="142" spans="1:5" ht="12" customHeight="1">
      <c r="A142" s="212" t="s">
        <v>58</v>
      </c>
      <c r="B142" s="7" t="s">
        <v>275</v>
      </c>
      <c r="C142" s="95">
        <v>1171794</v>
      </c>
      <c r="D142" s="95">
        <v>0</v>
      </c>
      <c r="E142" s="106">
        <f>C142+D142</f>
        <v>1171794</v>
      </c>
    </row>
    <row r="143" spans="1:5" s="48" customFormat="1" ht="12" customHeight="1">
      <c r="A143" s="212" t="s">
        <v>188</v>
      </c>
      <c r="B143" s="7" t="s">
        <v>401</v>
      </c>
      <c r="C143" s="95"/>
      <c r="D143" s="95"/>
      <c r="E143" s="106">
        <f>C143+D143</f>
        <v>0</v>
      </c>
    </row>
    <row r="144" spans="1:5" s="48" customFormat="1" ht="12" customHeight="1" thickBot="1">
      <c r="A144" s="212" t="s">
        <v>189</v>
      </c>
      <c r="B144" s="7" t="s">
        <v>350</v>
      </c>
      <c r="C144" s="95">
        <v>12862000</v>
      </c>
      <c r="D144" s="95">
        <v>9283000</v>
      </c>
      <c r="E144" s="106">
        <f>C144+D144</f>
        <v>22145000</v>
      </c>
    </row>
    <row r="145" spans="1:5" s="48" customFormat="1" ht="12" customHeight="1" thickBot="1">
      <c r="A145" s="221" t="s">
        <v>190</v>
      </c>
      <c r="B145" s="5" t="s">
        <v>294</v>
      </c>
      <c r="C145" s="112">
        <f>SUM(C146:C150)</f>
        <v>0</v>
      </c>
      <c r="D145" s="112">
        <f>SUM(D146:D150)</f>
        <v>0</v>
      </c>
      <c r="E145" s="106">
        <f>C145+D145</f>
        <v>0</v>
      </c>
    </row>
    <row r="146" spans="1:5" s="48" customFormat="1" ht="12" customHeight="1" thickBot="1">
      <c r="A146" s="25" t="s">
        <v>10</v>
      </c>
      <c r="B146" s="54" t="s">
        <v>351</v>
      </c>
      <c r="C146" s="95"/>
      <c r="D146" s="95"/>
      <c r="E146" s="112">
        <f>+E147+E148+E149+E150+E151</f>
        <v>0</v>
      </c>
    </row>
    <row r="147" spans="1:5" s="48" customFormat="1" ht="12" customHeight="1">
      <c r="A147" s="212" t="s">
        <v>59</v>
      </c>
      <c r="B147" s="7" t="s">
        <v>346</v>
      </c>
      <c r="C147" s="95"/>
      <c r="D147" s="95"/>
      <c r="E147" s="95"/>
    </row>
    <row r="148" spans="1:5" s="48" customFormat="1" ht="12" customHeight="1">
      <c r="A148" s="212" t="s">
        <v>60</v>
      </c>
      <c r="B148" s="7" t="s">
        <v>353</v>
      </c>
      <c r="C148" s="95"/>
      <c r="D148" s="95"/>
      <c r="E148" s="95"/>
    </row>
    <row r="149" spans="1:5" s="48" customFormat="1" ht="12" customHeight="1">
      <c r="A149" s="212" t="s">
        <v>200</v>
      </c>
      <c r="B149" s="7" t="s">
        <v>348</v>
      </c>
      <c r="C149" s="95"/>
      <c r="D149" s="95"/>
      <c r="E149" s="95"/>
    </row>
    <row r="150" spans="1:5" ht="12.75" customHeight="1" thickBot="1">
      <c r="A150" s="212" t="s">
        <v>201</v>
      </c>
      <c r="B150" s="7" t="s">
        <v>397</v>
      </c>
      <c r="C150" s="95"/>
      <c r="D150" s="95"/>
      <c r="E150" s="95"/>
    </row>
    <row r="151" spans="1:5" ht="12.75" customHeight="1" thickBot="1">
      <c r="A151" s="221" t="s">
        <v>352</v>
      </c>
      <c r="B151" s="5" t="s">
        <v>355</v>
      </c>
      <c r="C151" s="234"/>
      <c r="D151" s="234"/>
      <c r="E151" s="96"/>
    </row>
    <row r="152" spans="1:5" ht="12.75" customHeight="1" thickBot="1">
      <c r="A152" s="238" t="s">
        <v>11</v>
      </c>
      <c r="B152" s="54" t="s">
        <v>356</v>
      </c>
      <c r="C152" s="234"/>
      <c r="D152" s="234"/>
      <c r="E152" s="112"/>
    </row>
    <row r="153" spans="1:5" ht="12" customHeight="1" thickBot="1">
      <c r="A153" s="238" t="s">
        <v>12</v>
      </c>
      <c r="B153" s="54" t="s">
        <v>357</v>
      </c>
      <c r="C153" s="204">
        <v>0</v>
      </c>
      <c r="D153" s="204">
        <v>0</v>
      </c>
      <c r="E153" s="112"/>
    </row>
    <row r="154" spans="1:5" ht="15" customHeight="1" thickBot="1">
      <c r="A154" s="25" t="s">
        <v>13</v>
      </c>
      <c r="B154" s="54" t="s">
        <v>359</v>
      </c>
      <c r="C154" s="204">
        <f>C129+C133+C140+C146+C152+C153</f>
        <v>15033794</v>
      </c>
      <c r="D154" s="204">
        <f>D129+D133+D140+D146+D152+D153</f>
        <v>9283000</v>
      </c>
      <c r="E154" s="204">
        <f>+E129+E133+E140+E146+E152+E153</f>
        <v>24316794</v>
      </c>
    </row>
    <row r="155" spans="1:5" ht="13.5" thickBot="1">
      <c r="A155" s="223" t="s">
        <v>14</v>
      </c>
      <c r="B155" s="170" t="s">
        <v>358</v>
      </c>
      <c r="C155" s="204">
        <f>+C128+C154</f>
        <v>95890000</v>
      </c>
      <c r="D155" s="204">
        <f>+D128+D154</f>
        <v>11324791</v>
      </c>
      <c r="E155" s="204">
        <f>+E128+E154</f>
        <v>107214791</v>
      </c>
    </row>
    <row r="156" spans="1:5" ht="15" customHeight="1" thickBot="1">
      <c r="A156" s="173"/>
      <c r="B156" s="174"/>
      <c r="C156" s="175"/>
      <c r="D156" s="175"/>
      <c r="E156" s="175"/>
    </row>
    <row r="157" spans="1:5" ht="14.25" customHeight="1" thickBot="1">
      <c r="A157" s="91" t="s">
        <v>398</v>
      </c>
      <c r="B157" s="92"/>
      <c r="C157" s="52">
        <v>3</v>
      </c>
      <c r="D157" s="52">
        <v>0</v>
      </c>
      <c r="E157" s="52">
        <v>3</v>
      </c>
    </row>
    <row r="158" spans="1:5" ht="13.5" thickBot="1">
      <c r="A158" s="91" t="s">
        <v>122</v>
      </c>
      <c r="B158" s="92"/>
      <c r="C158" s="52">
        <v>6</v>
      </c>
      <c r="D158" s="52">
        <v>-1</v>
      </c>
      <c r="E158" s="52">
        <v>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5" r:id="rId1"/>
  <rowBreaks count="1" manualBreakCount="1">
    <brk id="90" max="255" man="1"/>
  </rowBreak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8"/>
  <sheetViews>
    <sheetView view="pageBreakPreview" zoomScale="85" zoomScaleNormal="130" zoomScaleSheetLayoutView="85" workbookViewId="0" topLeftCell="A1">
      <selection activeCell="C97" sqref="C97"/>
    </sheetView>
  </sheetViews>
  <sheetFormatPr defaultColWidth="9.00390625" defaultRowHeight="12.75"/>
  <cols>
    <col min="1" max="1" width="19.50390625" style="176" customWidth="1"/>
    <col min="2" max="2" width="72.00390625" style="177" customWidth="1"/>
    <col min="3" max="5" width="25.00390625" style="178" customWidth="1"/>
    <col min="6" max="16384" width="9.375" style="2" customWidth="1"/>
  </cols>
  <sheetData>
    <row r="1" spans="1:5" s="1" customFormat="1" ht="16.5" customHeight="1" thickBot="1">
      <c r="A1" s="79"/>
      <c r="B1" s="80"/>
      <c r="C1" s="93"/>
      <c r="D1" s="93"/>
      <c r="E1" s="93" t="str">
        <f>+CONCATENATE("3.1.2. melléklet a ……/",LEFT(ÖSSZEFÜGGÉSEK!C5,4),". (….) önkormányzati rendelethez")</f>
        <v>3.1.2. melléklet a ……/. (….) önkormányzati rendelethez</v>
      </c>
    </row>
    <row r="2" spans="1:5" s="44" customFormat="1" ht="21" customHeight="1">
      <c r="A2" s="184" t="s">
        <v>47</v>
      </c>
      <c r="B2" s="159" t="s">
        <v>123</v>
      </c>
      <c r="C2" s="161" t="s">
        <v>38</v>
      </c>
      <c r="D2" s="161"/>
      <c r="E2" s="161" t="s">
        <v>38</v>
      </c>
    </row>
    <row r="3" spans="1:5" s="44" customFormat="1" ht="16.5" thickBot="1">
      <c r="A3" s="81" t="s">
        <v>120</v>
      </c>
      <c r="B3" s="160" t="s">
        <v>312</v>
      </c>
      <c r="C3" s="237" t="s">
        <v>45</v>
      </c>
      <c r="D3" s="237"/>
      <c r="E3" s="237" t="s">
        <v>38</v>
      </c>
    </row>
    <row r="4" spans="1:5" s="45" customFormat="1" ht="15.75" customHeight="1" thickBot="1">
      <c r="A4" s="82"/>
      <c r="B4" s="82"/>
      <c r="C4" s="83" t="s">
        <v>39</v>
      </c>
      <c r="D4" s="83"/>
      <c r="E4" s="83" t="s">
        <v>39</v>
      </c>
    </row>
    <row r="5" spans="1:5" ht="13.5" thickBot="1">
      <c r="A5" s="185" t="s">
        <v>121</v>
      </c>
      <c r="B5" s="84" t="s">
        <v>40</v>
      </c>
      <c r="C5" s="162" t="s">
        <v>41</v>
      </c>
      <c r="D5" s="162" t="s">
        <v>422</v>
      </c>
      <c r="E5" s="162" t="s">
        <v>423</v>
      </c>
    </row>
    <row r="6" spans="1:5" s="39" customFormat="1" ht="12.75" customHeight="1" thickBot="1">
      <c r="A6" s="76" t="s">
        <v>379</v>
      </c>
      <c r="B6" s="77" t="s">
        <v>380</v>
      </c>
      <c r="C6" s="78" t="s">
        <v>381</v>
      </c>
      <c r="D6" s="78" t="s">
        <v>381</v>
      </c>
      <c r="E6" s="78" t="s">
        <v>381</v>
      </c>
    </row>
    <row r="7" spans="1:5" s="39" customFormat="1" ht="15.75" customHeight="1" thickBot="1">
      <c r="A7" s="85"/>
      <c r="B7" s="86" t="s">
        <v>42</v>
      </c>
      <c r="C7" s="163"/>
      <c r="D7" s="163"/>
      <c r="E7" s="163"/>
    </row>
    <row r="8" spans="1:5" s="39" customFormat="1" ht="12" customHeight="1" thickBot="1">
      <c r="A8" s="25" t="s">
        <v>4</v>
      </c>
      <c r="B8" s="19" t="s">
        <v>148</v>
      </c>
      <c r="C8" s="103">
        <f>+C9+C10+C11+C12+C13+C14</f>
        <v>0</v>
      </c>
      <c r="D8" s="103">
        <f>+D9+D10+D11+D12+D13+D14</f>
        <v>0</v>
      </c>
      <c r="E8" s="103">
        <f>+E9+E10+E11+E12+E13+E14</f>
        <v>0</v>
      </c>
    </row>
    <row r="9" spans="1:5" s="46" customFormat="1" ht="12" customHeight="1">
      <c r="A9" s="212" t="s">
        <v>61</v>
      </c>
      <c r="B9" s="194" t="s">
        <v>149</v>
      </c>
      <c r="C9" s="106"/>
      <c r="D9" s="106"/>
      <c r="E9" s="106">
        <f aca="true" t="shared" si="0" ref="E9:E14">C9+D9</f>
        <v>0</v>
      </c>
    </row>
    <row r="10" spans="1:5" s="47" customFormat="1" ht="12" customHeight="1">
      <c r="A10" s="213" t="s">
        <v>62</v>
      </c>
      <c r="B10" s="195" t="s">
        <v>150</v>
      </c>
      <c r="C10" s="105"/>
      <c r="D10" s="105"/>
      <c r="E10" s="106">
        <f t="shared" si="0"/>
        <v>0</v>
      </c>
    </row>
    <row r="11" spans="1:5" s="47" customFormat="1" ht="12" customHeight="1">
      <c r="A11" s="213" t="s">
        <v>63</v>
      </c>
      <c r="B11" s="195" t="s">
        <v>151</v>
      </c>
      <c r="C11" s="105"/>
      <c r="D11" s="105"/>
      <c r="E11" s="106">
        <f t="shared" si="0"/>
        <v>0</v>
      </c>
    </row>
    <row r="12" spans="1:5" s="47" customFormat="1" ht="12" customHeight="1">
      <c r="A12" s="213" t="s">
        <v>64</v>
      </c>
      <c r="B12" s="195" t="s">
        <v>152</v>
      </c>
      <c r="C12" s="105"/>
      <c r="D12" s="105"/>
      <c r="E12" s="106">
        <f t="shared" si="0"/>
        <v>0</v>
      </c>
    </row>
    <row r="13" spans="1:5" s="47" customFormat="1" ht="12" customHeight="1">
      <c r="A13" s="213" t="s">
        <v>81</v>
      </c>
      <c r="B13" s="195" t="s">
        <v>384</v>
      </c>
      <c r="C13" s="105"/>
      <c r="D13" s="105"/>
      <c r="E13" s="106">
        <f t="shared" si="0"/>
        <v>0</v>
      </c>
    </row>
    <row r="14" spans="1:5" s="46" customFormat="1" ht="12" customHeight="1" thickBot="1">
      <c r="A14" s="214" t="s">
        <v>65</v>
      </c>
      <c r="B14" s="196" t="s">
        <v>316</v>
      </c>
      <c r="C14" s="105"/>
      <c r="D14" s="105"/>
      <c r="E14" s="106">
        <f t="shared" si="0"/>
        <v>0</v>
      </c>
    </row>
    <row r="15" spans="1:5" s="46" customFormat="1" ht="12" customHeight="1" thickBot="1">
      <c r="A15" s="25" t="s">
        <v>5</v>
      </c>
      <c r="B15" s="98" t="s">
        <v>153</v>
      </c>
      <c r="C15" s="103">
        <f>+C16+C17+C18+C19+C20</f>
        <v>0</v>
      </c>
      <c r="D15" s="103">
        <f>+D16+D17+D18+D19+D20</f>
        <v>0</v>
      </c>
      <c r="E15" s="103">
        <f>+E16+E17+E18+E19+E20</f>
        <v>0</v>
      </c>
    </row>
    <row r="16" spans="1:5" s="46" customFormat="1" ht="12" customHeight="1">
      <c r="A16" s="212" t="s">
        <v>67</v>
      </c>
      <c r="B16" s="194" t="s">
        <v>154</v>
      </c>
      <c r="C16" s="106"/>
      <c r="D16" s="106"/>
      <c r="E16" s="106">
        <f aca="true" t="shared" si="1" ref="E16:E21">C16+D16</f>
        <v>0</v>
      </c>
    </row>
    <row r="17" spans="1:5" s="46" customFormat="1" ht="12" customHeight="1">
      <c r="A17" s="213" t="s">
        <v>68</v>
      </c>
      <c r="B17" s="195" t="s">
        <v>155</v>
      </c>
      <c r="C17" s="105"/>
      <c r="D17" s="105"/>
      <c r="E17" s="106">
        <f t="shared" si="1"/>
        <v>0</v>
      </c>
    </row>
    <row r="18" spans="1:5" s="46" customFormat="1" ht="12" customHeight="1">
      <c r="A18" s="213" t="s">
        <v>69</v>
      </c>
      <c r="B18" s="195" t="s">
        <v>304</v>
      </c>
      <c r="C18" s="105"/>
      <c r="D18" s="105"/>
      <c r="E18" s="106">
        <f t="shared" si="1"/>
        <v>0</v>
      </c>
    </row>
    <row r="19" spans="1:5" s="46" customFormat="1" ht="12" customHeight="1">
      <c r="A19" s="213" t="s">
        <v>70</v>
      </c>
      <c r="B19" s="195" t="s">
        <v>305</v>
      </c>
      <c r="C19" s="105"/>
      <c r="D19" s="105"/>
      <c r="E19" s="106">
        <f t="shared" si="1"/>
        <v>0</v>
      </c>
    </row>
    <row r="20" spans="1:5" s="46" customFormat="1" ht="12" customHeight="1">
      <c r="A20" s="213" t="s">
        <v>71</v>
      </c>
      <c r="B20" s="195" t="s">
        <v>156</v>
      </c>
      <c r="C20" s="105"/>
      <c r="D20" s="105"/>
      <c r="E20" s="106">
        <f t="shared" si="1"/>
        <v>0</v>
      </c>
    </row>
    <row r="21" spans="1:5" s="47" customFormat="1" ht="12" customHeight="1" thickBot="1">
      <c r="A21" s="214" t="s">
        <v>77</v>
      </c>
      <c r="B21" s="196" t="s">
        <v>157</v>
      </c>
      <c r="C21" s="107"/>
      <c r="D21" s="107"/>
      <c r="E21" s="106">
        <f t="shared" si="1"/>
        <v>0</v>
      </c>
    </row>
    <row r="22" spans="1:5" s="47" customFormat="1" ht="12" customHeight="1" thickBot="1">
      <c r="A22" s="25" t="s">
        <v>6</v>
      </c>
      <c r="B22" s="19" t="s">
        <v>158</v>
      </c>
      <c r="C22" s="103">
        <f>+C23+C24+C25+C26+C27</f>
        <v>0</v>
      </c>
      <c r="D22" s="103">
        <f>+D23+D24+D25+D26+D27</f>
        <v>0</v>
      </c>
      <c r="E22" s="103">
        <f>+E23+E24+E25+E26+E27</f>
        <v>0</v>
      </c>
    </row>
    <row r="23" spans="1:5" s="47" customFormat="1" ht="12" customHeight="1">
      <c r="A23" s="212" t="s">
        <v>50</v>
      </c>
      <c r="B23" s="194" t="s">
        <v>159</v>
      </c>
      <c r="C23" s="106"/>
      <c r="D23" s="106"/>
      <c r="E23" s="106">
        <f aca="true" t="shared" si="2" ref="E23:E28">C23+D23</f>
        <v>0</v>
      </c>
    </row>
    <row r="24" spans="1:5" s="46" customFormat="1" ht="12" customHeight="1">
      <c r="A24" s="213" t="s">
        <v>51</v>
      </c>
      <c r="B24" s="195" t="s">
        <v>160</v>
      </c>
      <c r="C24" s="105"/>
      <c r="D24" s="105"/>
      <c r="E24" s="106">
        <f t="shared" si="2"/>
        <v>0</v>
      </c>
    </row>
    <row r="25" spans="1:5" s="47" customFormat="1" ht="12" customHeight="1">
      <c r="A25" s="213" t="s">
        <v>52</v>
      </c>
      <c r="B25" s="195" t="s">
        <v>306</v>
      </c>
      <c r="C25" s="105"/>
      <c r="D25" s="105"/>
      <c r="E25" s="106">
        <f t="shared" si="2"/>
        <v>0</v>
      </c>
    </row>
    <row r="26" spans="1:5" s="47" customFormat="1" ht="12" customHeight="1">
      <c r="A26" s="213" t="s">
        <v>53</v>
      </c>
      <c r="B26" s="195" t="s">
        <v>307</v>
      </c>
      <c r="C26" s="105"/>
      <c r="D26" s="105"/>
      <c r="E26" s="106">
        <f t="shared" si="2"/>
        <v>0</v>
      </c>
    </row>
    <row r="27" spans="1:5" s="47" customFormat="1" ht="12" customHeight="1">
      <c r="A27" s="213" t="s">
        <v>95</v>
      </c>
      <c r="B27" s="195" t="s">
        <v>161</v>
      </c>
      <c r="C27" s="105"/>
      <c r="D27" s="105"/>
      <c r="E27" s="106">
        <f t="shared" si="2"/>
        <v>0</v>
      </c>
    </row>
    <row r="28" spans="1:5" s="47" customFormat="1" ht="12" customHeight="1" thickBot="1">
      <c r="A28" s="214" t="s">
        <v>96</v>
      </c>
      <c r="B28" s="196" t="s">
        <v>162</v>
      </c>
      <c r="C28" s="107"/>
      <c r="D28" s="107"/>
      <c r="E28" s="106">
        <f t="shared" si="2"/>
        <v>0</v>
      </c>
    </row>
    <row r="29" spans="1:5" s="47" customFormat="1" ht="12" customHeight="1" thickBot="1">
      <c r="A29" s="25" t="s">
        <v>97</v>
      </c>
      <c r="B29" s="19" t="s">
        <v>163</v>
      </c>
      <c r="C29" s="109">
        <f>+C30+C34+C35+C36</f>
        <v>0</v>
      </c>
      <c r="D29" s="109">
        <f>+D30+D34+D35+D36</f>
        <v>0</v>
      </c>
      <c r="E29" s="109">
        <f>+E30+E34+E35+E36</f>
        <v>0</v>
      </c>
    </row>
    <row r="30" spans="1:5" s="47" customFormat="1" ht="12" customHeight="1">
      <c r="A30" s="212" t="s">
        <v>164</v>
      </c>
      <c r="B30" s="194" t="s">
        <v>385</v>
      </c>
      <c r="C30" s="189">
        <f>+C31+C32+C33</f>
        <v>0</v>
      </c>
      <c r="D30" s="189"/>
      <c r="E30" s="106">
        <f aca="true" t="shared" si="3" ref="E30:E36">C30+D30</f>
        <v>0</v>
      </c>
    </row>
    <row r="31" spans="1:5" s="47" customFormat="1" ht="12" customHeight="1">
      <c r="A31" s="213" t="s">
        <v>165</v>
      </c>
      <c r="B31" s="195" t="s">
        <v>170</v>
      </c>
      <c r="C31" s="105"/>
      <c r="D31" s="105"/>
      <c r="E31" s="106">
        <f t="shared" si="3"/>
        <v>0</v>
      </c>
    </row>
    <row r="32" spans="1:5" s="47" customFormat="1" ht="12" customHeight="1">
      <c r="A32" s="213" t="s">
        <v>166</v>
      </c>
      <c r="B32" s="195" t="s">
        <v>171</v>
      </c>
      <c r="C32" s="105"/>
      <c r="D32" s="105"/>
      <c r="E32" s="106">
        <f t="shared" si="3"/>
        <v>0</v>
      </c>
    </row>
    <row r="33" spans="1:5" s="47" customFormat="1" ht="12" customHeight="1">
      <c r="A33" s="213" t="s">
        <v>320</v>
      </c>
      <c r="B33" s="228" t="s">
        <v>321</v>
      </c>
      <c r="C33" s="105"/>
      <c r="D33" s="105"/>
      <c r="E33" s="106">
        <f t="shared" si="3"/>
        <v>0</v>
      </c>
    </row>
    <row r="34" spans="1:5" s="47" customFormat="1" ht="12" customHeight="1">
      <c r="A34" s="213" t="s">
        <v>167</v>
      </c>
      <c r="B34" s="195" t="s">
        <v>172</v>
      </c>
      <c r="C34" s="105"/>
      <c r="D34" s="105"/>
      <c r="E34" s="106">
        <f t="shared" si="3"/>
        <v>0</v>
      </c>
    </row>
    <row r="35" spans="1:5" s="47" customFormat="1" ht="12" customHeight="1">
      <c r="A35" s="213" t="s">
        <v>168</v>
      </c>
      <c r="B35" s="195" t="s">
        <v>173</v>
      </c>
      <c r="C35" s="105"/>
      <c r="D35" s="105"/>
      <c r="E35" s="106">
        <f t="shared" si="3"/>
        <v>0</v>
      </c>
    </row>
    <row r="36" spans="1:5" s="47" customFormat="1" ht="12" customHeight="1" thickBot="1">
      <c r="A36" s="214" t="s">
        <v>169</v>
      </c>
      <c r="B36" s="196" t="s">
        <v>174</v>
      </c>
      <c r="C36" s="107"/>
      <c r="D36" s="107"/>
      <c r="E36" s="106">
        <f t="shared" si="3"/>
        <v>0</v>
      </c>
    </row>
    <row r="37" spans="1:5" s="47" customFormat="1" ht="12" customHeight="1" thickBot="1">
      <c r="A37" s="25" t="s">
        <v>8</v>
      </c>
      <c r="B37" s="19" t="s">
        <v>317</v>
      </c>
      <c r="C37" s="103">
        <f>SUM(C38:C48)</f>
        <v>0</v>
      </c>
      <c r="D37" s="103">
        <f>SUM(D38:D48)</f>
        <v>0</v>
      </c>
      <c r="E37" s="103">
        <f>SUM(E38:E48)</f>
        <v>0</v>
      </c>
    </row>
    <row r="38" spans="1:5" s="47" customFormat="1" ht="12" customHeight="1">
      <c r="A38" s="212" t="s">
        <v>54</v>
      </c>
      <c r="B38" s="194" t="s">
        <v>177</v>
      </c>
      <c r="C38" s="106"/>
      <c r="D38" s="106"/>
      <c r="E38" s="106">
        <f aca="true" t="shared" si="4" ref="E38:E48">C38+D38</f>
        <v>0</v>
      </c>
    </row>
    <row r="39" spans="1:5" s="47" customFormat="1" ht="12" customHeight="1">
      <c r="A39" s="213" t="s">
        <v>55</v>
      </c>
      <c r="B39" s="195" t="s">
        <v>178</v>
      </c>
      <c r="C39" s="105"/>
      <c r="D39" s="105"/>
      <c r="E39" s="106">
        <f t="shared" si="4"/>
        <v>0</v>
      </c>
    </row>
    <row r="40" spans="1:5" s="47" customFormat="1" ht="12" customHeight="1">
      <c r="A40" s="213" t="s">
        <v>56</v>
      </c>
      <c r="B40" s="195" t="s">
        <v>179</v>
      </c>
      <c r="C40" s="105"/>
      <c r="D40" s="105"/>
      <c r="E40" s="106">
        <f t="shared" si="4"/>
        <v>0</v>
      </c>
    </row>
    <row r="41" spans="1:5" s="47" customFormat="1" ht="12" customHeight="1">
      <c r="A41" s="213" t="s">
        <v>99</v>
      </c>
      <c r="B41" s="195" t="s">
        <v>180</v>
      </c>
      <c r="C41" s="105"/>
      <c r="D41" s="105"/>
      <c r="E41" s="106">
        <f t="shared" si="4"/>
        <v>0</v>
      </c>
    </row>
    <row r="42" spans="1:5" s="47" customFormat="1" ht="12" customHeight="1">
      <c r="A42" s="213" t="s">
        <v>100</v>
      </c>
      <c r="B42" s="195" t="s">
        <v>181</v>
      </c>
      <c r="C42" s="105"/>
      <c r="D42" s="105"/>
      <c r="E42" s="106">
        <f t="shared" si="4"/>
        <v>0</v>
      </c>
    </row>
    <row r="43" spans="1:5" s="47" customFormat="1" ht="12" customHeight="1">
      <c r="A43" s="213" t="s">
        <v>101</v>
      </c>
      <c r="B43" s="195" t="s">
        <v>182</v>
      </c>
      <c r="C43" s="105"/>
      <c r="D43" s="105"/>
      <c r="E43" s="106">
        <f t="shared" si="4"/>
        <v>0</v>
      </c>
    </row>
    <row r="44" spans="1:5" s="47" customFormat="1" ht="12" customHeight="1">
      <c r="A44" s="213" t="s">
        <v>102</v>
      </c>
      <c r="B44" s="195" t="s">
        <v>183</v>
      </c>
      <c r="C44" s="105"/>
      <c r="D44" s="105"/>
      <c r="E44" s="106">
        <f t="shared" si="4"/>
        <v>0</v>
      </c>
    </row>
    <row r="45" spans="1:5" s="47" customFormat="1" ht="12" customHeight="1">
      <c r="A45" s="213" t="s">
        <v>103</v>
      </c>
      <c r="B45" s="195" t="s">
        <v>184</v>
      </c>
      <c r="C45" s="105"/>
      <c r="D45" s="105"/>
      <c r="E45" s="106">
        <f t="shared" si="4"/>
        <v>0</v>
      </c>
    </row>
    <row r="46" spans="1:5" s="47" customFormat="1" ht="12" customHeight="1">
      <c r="A46" s="213" t="s">
        <v>175</v>
      </c>
      <c r="B46" s="195" t="s">
        <v>185</v>
      </c>
      <c r="C46" s="108"/>
      <c r="D46" s="108"/>
      <c r="E46" s="106">
        <f t="shared" si="4"/>
        <v>0</v>
      </c>
    </row>
    <row r="47" spans="1:5" s="47" customFormat="1" ht="12" customHeight="1">
      <c r="A47" s="214" t="s">
        <v>176</v>
      </c>
      <c r="B47" s="196" t="s">
        <v>319</v>
      </c>
      <c r="C47" s="182"/>
      <c r="D47" s="182"/>
      <c r="E47" s="106">
        <f t="shared" si="4"/>
        <v>0</v>
      </c>
    </row>
    <row r="48" spans="1:5" s="47" customFormat="1" ht="12" customHeight="1" thickBot="1">
      <c r="A48" s="214" t="s">
        <v>318</v>
      </c>
      <c r="B48" s="196" t="s">
        <v>186</v>
      </c>
      <c r="C48" s="182"/>
      <c r="D48" s="182"/>
      <c r="E48" s="106">
        <f t="shared" si="4"/>
        <v>0</v>
      </c>
    </row>
    <row r="49" spans="1:5" s="47" customFormat="1" ht="12" customHeight="1" thickBot="1">
      <c r="A49" s="25" t="s">
        <v>9</v>
      </c>
      <c r="B49" s="19" t="s">
        <v>187</v>
      </c>
      <c r="C49" s="103">
        <f>SUM(C50:C54)</f>
        <v>0</v>
      </c>
      <c r="D49" s="103">
        <f>SUM(D50:D54)</f>
        <v>0</v>
      </c>
      <c r="E49" s="103">
        <f>SUM(E50:E54)</f>
        <v>0</v>
      </c>
    </row>
    <row r="50" spans="1:5" s="47" customFormat="1" ht="12" customHeight="1">
      <c r="A50" s="212" t="s">
        <v>57</v>
      </c>
      <c r="B50" s="194" t="s">
        <v>191</v>
      </c>
      <c r="C50" s="224"/>
      <c r="D50" s="224"/>
      <c r="E50" s="106">
        <f>C50+D50</f>
        <v>0</v>
      </c>
    </row>
    <row r="51" spans="1:5" s="47" customFormat="1" ht="12" customHeight="1">
      <c r="A51" s="213" t="s">
        <v>58</v>
      </c>
      <c r="B51" s="195" t="s">
        <v>192</v>
      </c>
      <c r="C51" s="108"/>
      <c r="D51" s="108"/>
      <c r="E51" s="106">
        <f>C51+D51</f>
        <v>0</v>
      </c>
    </row>
    <row r="52" spans="1:5" s="47" customFormat="1" ht="12" customHeight="1">
      <c r="A52" s="213" t="s">
        <v>188</v>
      </c>
      <c r="B52" s="195" t="s">
        <v>193</v>
      </c>
      <c r="C52" s="108"/>
      <c r="D52" s="108"/>
      <c r="E52" s="106">
        <f>C52+D52</f>
        <v>0</v>
      </c>
    </row>
    <row r="53" spans="1:5" s="47" customFormat="1" ht="12" customHeight="1">
      <c r="A53" s="213" t="s">
        <v>189</v>
      </c>
      <c r="B53" s="195" t="s">
        <v>194</v>
      </c>
      <c r="C53" s="108"/>
      <c r="D53" s="108"/>
      <c r="E53" s="106">
        <f>C53+D53</f>
        <v>0</v>
      </c>
    </row>
    <row r="54" spans="1:5" s="47" customFormat="1" ht="12" customHeight="1" thickBot="1">
      <c r="A54" s="214" t="s">
        <v>190</v>
      </c>
      <c r="B54" s="196" t="s">
        <v>195</v>
      </c>
      <c r="C54" s="182"/>
      <c r="D54" s="182"/>
      <c r="E54" s="106">
        <f>C54+D54</f>
        <v>0</v>
      </c>
    </row>
    <row r="55" spans="1:5" s="47" customFormat="1" ht="12" customHeight="1" thickBot="1">
      <c r="A55" s="25" t="s">
        <v>104</v>
      </c>
      <c r="B55" s="19" t="s">
        <v>196</v>
      </c>
      <c r="C55" s="103">
        <f>SUM(C56:C58)</f>
        <v>0</v>
      </c>
      <c r="D55" s="103">
        <f>SUM(D56:D58)</f>
        <v>0</v>
      </c>
      <c r="E55" s="103">
        <f>SUM(E56:E58)</f>
        <v>0</v>
      </c>
    </row>
    <row r="56" spans="1:5" s="47" customFormat="1" ht="12" customHeight="1">
      <c r="A56" s="212" t="s">
        <v>59</v>
      </c>
      <c r="B56" s="194" t="s">
        <v>197</v>
      </c>
      <c r="C56" s="106"/>
      <c r="D56" s="106"/>
      <c r="E56" s="106">
        <f>C56+D56</f>
        <v>0</v>
      </c>
    </row>
    <row r="57" spans="1:5" s="47" customFormat="1" ht="12" customHeight="1">
      <c r="A57" s="213" t="s">
        <v>60</v>
      </c>
      <c r="B57" s="195" t="s">
        <v>308</v>
      </c>
      <c r="C57" s="105"/>
      <c r="D57" s="105"/>
      <c r="E57" s="106">
        <f>C57+D57</f>
        <v>0</v>
      </c>
    </row>
    <row r="58" spans="1:5" s="47" customFormat="1" ht="12" customHeight="1">
      <c r="A58" s="213" t="s">
        <v>200</v>
      </c>
      <c r="B58" s="195" t="s">
        <v>198</v>
      </c>
      <c r="C58" s="105"/>
      <c r="D58" s="105"/>
      <c r="E58" s="106">
        <f>C58+D58</f>
        <v>0</v>
      </c>
    </row>
    <row r="59" spans="1:5" s="47" customFormat="1" ht="12" customHeight="1" thickBot="1">
      <c r="A59" s="214" t="s">
        <v>201</v>
      </c>
      <c r="B59" s="196" t="s">
        <v>199</v>
      </c>
      <c r="C59" s="107"/>
      <c r="D59" s="107"/>
      <c r="E59" s="106">
        <f>C59+D59</f>
        <v>0</v>
      </c>
    </row>
    <row r="60" spans="1:5" s="47" customFormat="1" ht="12" customHeight="1" thickBot="1">
      <c r="A60" s="25" t="s">
        <v>11</v>
      </c>
      <c r="B60" s="98" t="s">
        <v>202</v>
      </c>
      <c r="C60" s="103">
        <f>SUM(C61:C63)</f>
        <v>0</v>
      </c>
      <c r="D60" s="103">
        <f>SUM(D61:D63)</f>
        <v>0</v>
      </c>
      <c r="E60" s="103">
        <f>SUM(E61:E63)</f>
        <v>0</v>
      </c>
    </row>
    <row r="61" spans="1:5" s="47" customFormat="1" ht="12" customHeight="1">
      <c r="A61" s="212" t="s">
        <v>105</v>
      </c>
      <c r="B61" s="194" t="s">
        <v>204</v>
      </c>
      <c r="C61" s="108"/>
      <c r="D61" s="108"/>
      <c r="E61" s="106">
        <f>C61+D61</f>
        <v>0</v>
      </c>
    </row>
    <row r="62" spans="1:5" s="47" customFormat="1" ht="12" customHeight="1">
      <c r="A62" s="213" t="s">
        <v>106</v>
      </c>
      <c r="B62" s="195" t="s">
        <v>309</v>
      </c>
      <c r="C62" s="108"/>
      <c r="D62" s="108"/>
      <c r="E62" s="106">
        <f>C62+D62</f>
        <v>0</v>
      </c>
    </row>
    <row r="63" spans="1:5" s="47" customFormat="1" ht="12" customHeight="1">
      <c r="A63" s="213" t="s">
        <v>128</v>
      </c>
      <c r="B63" s="195" t="s">
        <v>205</v>
      </c>
      <c r="C63" s="108"/>
      <c r="D63" s="108"/>
      <c r="E63" s="106">
        <f>C63+D63</f>
        <v>0</v>
      </c>
    </row>
    <row r="64" spans="1:5" s="47" customFormat="1" ht="12" customHeight="1" thickBot="1">
      <c r="A64" s="214" t="s">
        <v>203</v>
      </c>
      <c r="B64" s="196" t="s">
        <v>206</v>
      </c>
      <c r="C64" s="108"/>
      <c r="D64" s="108"/>
      <c r="E64" s="106">
        <f>C64+D64</f>
        <v>0</v>
      </c>
    </row>
    <row r="65" spans="1:5" s="47" customFormat="1" ht="12" customHeight="1" thickBot="1">
      <c r="A65" s="25" t="s">
        <v>12</v>
      </c>
      <c r="B65" s="19" t="s">
        <v>207</v>
      </c>
      <c r="C65" s="109">
        <f>+C8+C15+C22+C29+C37+C49+C55+C60</f>
        <v>0</v>
      </c>
      <c r="D65" s="109">
        <f>+D8+D15+D22+D29+D37+D49+D55+D60</f>
        <v>0</v>
      </c>
      <c r="E65" s="109">
        <f>+E8+E15+E22+E29+E37+E49+E55+E60</f>
        <v>0</v>
      </c>
    </row>
    <row r="66" spans="1:5" s="47" customFormat="1" ht="12" customHeight="1" thickBot="1">
      <c r="A66" s="215" t="s">
        <v>298</v>
      </c>
      <c r="B66" s="98" t="s">
        <v>209</v>
      </c>
      <c r="C66" s="103">
        <f>SUM(C67:C69)</f>
        <v>0</v>
      </c>
      <c r="D66" s="103">
        <f>SUM(D67:D69)</f>
        <v>0</v>
      </c>
      <c r="E66" s="103">
        <f>SUM(E67:E69)</f>
        <v>0</v>
      </c>
    </row>
    <row r="67" spans="1:5" s="47" customFormat="1" ht="12" customHeight="1">
      <c r="A67" s="212" t="s">
        <v>240</v>
      </c>
      <c r="B67" s="194" t="s">
        <v>210</v>
      </c>
      <c r="C67" s="108"/>
      <c r="D67" s="108"/>
      <c r="E67" s="106">
        <f>C67+D67</f>
        <v>0</v>
      </c>
    </row>
    <row r="68" spans="1:5" s="47" customFormat="1" ht="12" customHeight="1">
      <c r="A68" s="213" t="s">
        <v>249</v>
      </c>
      <c r="B68" s="195" t="s">
        <v>211</v>
      </c>
      <c r="C68" s="108"/>
      <c r="D68" s="108"/>
      <c r="E68" s="106">
        <f>C68+D68</f>
        <v>0</v>
      </c>
    </row>
    <row r="69" spans="1:5" s="47" customFormat="1" ht="12" customHeight="1" thickBot="1">
      <c r="A69" s="214" t="s">
        <v>250</v>
      </c>
      <c r="B69" s="197" t="s">
        <v>212</v>
      </c>
      <c r="C69" s="108"/>
      <c r="D69" s="108"/>
      <c r="E69" s="106">
        <f>C69+D69</f>
        <v>0</v>
      </c>
    </row>
    <row r="70" spans="1:5" s="47" customFormat="1" ht="12" customHeight="1" thickBot="1">
      <c r="A70" s="215" t="s">
        <v>213</v>
      </c>
      <c r="B70" s="98" t="s">
        <v>214</v>
      </c>
      <c r="C70" s="103">
        <f>SUM(C71:C74)</f>
        <v>0</v>
      </c>
      <c r="D70" s="103">
        <f>SUM(D71:D74)</f>
        <v>0</v>
      </c>
      <c r="E70" s="103">
        <f>SUM(E71:E74)</f>
        <v>0</v>
      </c>
    </row>
    <row r="71" spans="1:5" s="47" customFormat="1" ht="12" customHeight="1">
      <c r="A71" s="212" t="s">
        <v>82</v>
      </c>
      <c r="B71" s="194" t="s">
        <v>215</v>
      </c>
      <c r="C71" s="108"/>
      <c r="D71" s="108"/>
      <c r="E71" s="106">
        <f>C71+D71</f>
        <v>0</v>
      </c>
    </row>
    <row r="72" spans="1:5" s="47" customFormat="1" ht="12" customHeight="1">
      <c r="A72" s="213" t="s">
        <v>83</v>
      </c>
      <c r="B72" s="195" t="s">
        <v>216</v>
      </c>
      <c r="C72" s="108"/>
      <c r="D72" s="108"/>
      <c r="E72" s="106">
        <f>C72+D72</f>
        <v>0</v>
      </c>
    </row>
    <row r="73" spans="1:5" s="47" customFormat="1" ht="12" customHeight="1">
      <c r="A73" s="213" t="s">
        <v>241</v>
      </c>
      <c r="B73" s="195" t="s">
        <v>217</v>
      </c>
      <c r="C73" s="108"/>
      <c r="D73" s="108"/>
      <c r="E73" s="106">
        <f>C73+D73</f>
        <v>0</v>
      </c>
    </row>
    <row r="74" spans="1:5" s="47" customFormat="1" ht="12" customHeight="1" thickBot="1">
      <c r="A74" s="214" t="s">
        <v>242</v>
      </c>
      <c r="B74" s="196" t="s">
        <v>218</v>
      </c>
      <c r="C74" s="108"/>
      <c r="D74" s="108"/>
      <c r="E74" s="106">
        <f>C74+D74</f>
        <v>0</v>
      </c>
    </row>
    <row r="75" spans="1:5" s="47" customFormat="1" ht="12" customHeight="1" thickBot="1">
      <c r="A75" s="215" t="s">
        <v>219</v>
      </c>
      <c r="B75" s="98" t="s">
        <v>220</v>
      </c>
      <c r="C75" s="103">
        <f>SUM(C76:C77)</f>
        <v>0</v>
      </c>
      <c r="D75" s="103">
        <f>SUM(D76:D77)</f>
        <v>0</v>
      </c>
      <c r="E75" s="103">
        <f>SUM(E76:E77)</f>
        <v>0</v>
      </c>
    </row>
    <row r="76" spans="1:5" s="47" customFormat="1" ht="12" customHeight="1">
      <c r="A76" s="212" t="s">
        <v>243</v>
      </c>
      <c r="B76" s="194" t="s">
        <v>221</v>
      </c>
      <c r="C76" s="108"/>
      <c r="D76" s="108"/>
      <c r="E76" s="106">
        <f>C76+D76</f>
        <v>0</v>
      </c>
    </row>
    <row r="77" spans="1:5" s="47" customFormat="1" ht="12" customHeight="1" thickBot="1">
      <c r="A77" s="214" t="s">
        <v>244</v>
      </c>
      <c r="B77" s="196" t="s">
        <v>222</v>
      </c>
      <c r="C77" s="108"/>
      <c r="D77" s="108"/>
      <c r="E77" s="106">
        <f>C77+D77</f>
        <v>0</v>
      </c>
    </row>
    <row r="78" spans="1:5" s="46" customFormat="1" ht="12" customHeight="1" thickBot="1">
      <c r="A78" s="215" t="s">
        <v>223</v>
      </c>
      <c r="B78" s="98" t="s">
        <v>224</v>
      </c>
      <c r="C78" s="103">
        <f>SUM(C79:C81)</f>
        <v>0</v>
      </c>
      <c r="D78" s="103">
        <f>SUM(D79:D81)</f>
        <v>0</v>
      </c>
      <c r="E78" s="103">
        <f>SUM(E79:E81)</f>
        <v>0</v>
      </c>
    </row>
    <row r="79" spans="1:5" s="47" customFormat="1" ht="12" customHeight="1">
      <c r="A79" s="212" t="s">
        <v>245</v>
      </c>
      <c r="B79" s="194" t="s">
        <v>225</v>
      </c>
      <c r="C79" s="108"/>
      <c r="D79" s="108"/>
      <c r="E79" s="106">
        <f>C79+D79</f>
        <v>0</v>
      </c>
    </row>
    <row r="80" spans="1:5" s="47" customFormat="1" ht="12" customHeight="1">
      <c r="A80" s="213" t="s">
        <v>246</v>
      </c>
      <c r="B80" s="195" t="s">
        <v>226</v>
      </c>
      <c r="C80" s="108"/>
      <c r="D80" s="108"/>
      <c r="E80" s="106">
        <f>C80+D80</f>
        <v>0</v>
      </c>
    </row>
    <row r="81" spans="1:5" s="47" customFormat="1" ht="12" customHeight="1" thickBot="1">
      <c r="A81" s="214" t="s">
        <v>247</v>
      </c>
      <c r="B81" s="196" t="s">
        <v>227</v>
      </c>
      <c r="C81" s="108"/>
      <c r="D81" s="108"/>
      <c r="E81" s="106">
        <f>C81+D81</f>
        <v>0</v>
      </c>
    </row>
    <row r="82" spans="1:5" s="47" customFormat="1" ht="12" customHeight="1" thickBot="1">
      <c r="A82" s="215" t="s">
        <v>228</v>
      </c>
      <c r="B82" s="98" t="s">
        <v>248</v>
      </c>
      <c r="C82" s="103">
        <f>SUM(C83:C86)</f>
        <v>0</v>
      </c>
      <c r="D82" s="103">
        <f>SUM(D83:D86)</f>
        <v>0</v>
      </c>
      <c r="E82" s="103">
        <f>SUM(E83:E86)</f>
        <v>0</v>
      </c>
    </row>
    <row r="83" spans="1:5" s="47" customFormat="1" ht="12" customHeight="1">
      <c r="A83" s="216" t="s">
        <v>229</v>
      </c>
      <c r="B83" s="194" t="s">
        <v>230</v>
      </c>
      <c r="C83" s="108"/>
      <c r="D83" s="108"/>
      <c r="E83" s="106">
        <f>C83+D83</f>
        <v>0</v>
      </c>
    </row>
    <row r="84" spans="1:5" s="47" customFormat="1" ht="12" customHeight="1">
      <c r="A84" s="217" t="s">
        <v>231</v>
      </c>
      <c r="B84" s="195" t="s">
        <v>232</v>
      </c>
      <c r="C84" s="108"/>
      <c r="D84" s="108"/>
      <c r="E84" s="106">
        <f>C84+D84</f>
        <v>0</v>
      </c>
    </row>
    <row r="85" spans="1:5" s="47" customFormat="1" ht="12" customHeight="1">
      <c r="A85" s="217" t="s">
        <v>233</v>
      </c>
      <c r="B85" s="195" t="s">
        <v>234</v>
      </c>
      <c r="C85" s="108"/>
      <c r="D85" s="108"/>
      <c r="E85" s="106">
        <f>C85+D85</f>
        <v>0</v>
      </c>
    </row>
    <row r="86" spans="1:5" s="46" customFormat="1" ht="12" customHeight="1" thickBot="1">
      <c r="A86" s="218" t="s">
        <v>235</v>
      </c>
      <c r="B86" s="196" t="s">
        <v>236</v>
      </c>
      <c r="C86" s="108"/>
      <c r="D86" s="108"/>
      <c r="E86" s="106">
        <f>C86+D86</f>
        <v>0</v>
      </c>
    </row>
    <row r="87" spans="1:5" s="46" customFormat="1" ht="12" customHeight="1" thickBot="1">
      <c r="A87" s="215" t="s">
        <v>237</v>
      </c>
      <c r="B87" s="98" t="s">
        <v>361</v>
      </c>
      <c r="C87" s="225"/>
      <c r="D87" s="225"/>
      <c r="E87" s="225"/>
    </row>
    <row r="88" spans="1:5" s="46" customFormat="1" ht="12" customHeight="1" thickBot="1">
      <c r="A88" s="215" t="s">
        <v>386</v>
      </c>
      <c r="B88" s="98" t="s">
        <v>238</v>
      </c>
      <c r="C88" s="225"/>
      <c r="D88" s="225"/>
      <c r="E88" s="225"/>
    </row>
    <row r="89" spans="1:5" s="46" customFormat="1" ht="12" customHeight="1" thickBot="1">
      <c r="A89" s="215" t="s">
        <v>387</v>
      </c>
      <c r="B89" s="201" t="s">
        <v>364</v>
      </c>
      <c r="C89" s="109">
        <f>+C66+C70+C75+C78+C82+C88+C87</f>
        <v>0</v>
      </c>
      <c r="D89" s="109">
        <f>+D66+D70+D75+D78+D82+D88+D87</f>
        <v>0</v>
      </c>
      <c r="E89" s="109">
        <f>+E66+E70+E75+E78+E82+E88+E87</f>
        <v>0</v>
      </c>
    </row>
    <row r="90" spans="1:5" s="46" customFormat="1" ht="12" customHeight="1" thickBot="1">
      <c r="A90" s="219" t="s">
        <v>388</v>
      </c>
      <c r="B90" s="202" t="s">
        <v>389</v>
      </c>
      <c r="C90" s="109">
        <f>+C65+C89</f>
        <v>0</v>
      </c>
      <c r="D90" s="109">
        <f>+D65+D89</f>
        <v>0</v>
      </c>
      <c r="E90" s="109">
        <f>+E65+E89</f>
        <v>0</v>
      </c>
    </row>
    <row r="91" spans="1:5" s="47" customFormat="1" ht="15" customHeight="1" thickBot="1">
      <c r="A91" s="87"/>
      <c r="B91" s="88"/>
      <c r="C91" s="165"/>
      <c r="D91" s="165"/>
      <c r="E91" s="165"/>
    </row>
    <row r="92" spans="1:5" s="39" customFormat="1" ht="16.5" customHeight="1" thickBot="1">
      <c r="A92" s="89"/>
      <c r="B92" s="90" t="s">
        <v>43</v>
      </c>
      <c r="C92" s="166"/>
      <c r="D92" s="166"/>
      <c r="E92" s="166"/>
    </row>
    <row r="93" spans="1:5" s="48" customFormat="1" ht="12" customHeight="1" thickBot="1">
      <c r="A93" s="186" t="s">
        <v>4</v>
      </c>
      <c r="B93" s="24" t="s">
        <v>393</v>
      </c>
      <c r="C93" s="102">
        <f>+C94+C95+C96+C97+C98+C111</f>
        <v>0</v>
      </c>
      <c r="D93" s="102">
        <f>+D94+D95+D96+D97+D98+D111</f>
        <v>0</v>
      </c>
      <c r="E93" s="102">
        <f>+E94+E95+E96+E97+E98+E111</f>
        <v>0</v>
      </c>
    </row>
    <row r="94" spans="1:5" ht="12" customHeight="1">
      <c r="A94" s="220" t="s">
        <v>61</v>
      </c>
      <c r="B94" s="8" t="s">
        <v>34</v>
      </c>
      <c r="C94" s="104"/>
      <c r="D94" s="104"/>
      <c r="E94" s="106">
        <f aca="true" t="shared" si="5" ref="E94:E113">C94+D94</f>
        <v>0</v>
      </c>
    </row>
    <row r="95" spans="1:5" ht="12" customHeight="1">
      <c r="A95" s="213" t="s">
        <v>62</v>
      </c>
      <c r="B95" s="6" t="s">
        <v>107</v>
      </c>
      <c r="C95" s="105"/>
      <c r="D95" s="105"/>
      <c r="E95" s="106">
        <f t="shared" si="5"/>
        <v>0</v>
      </c>
    </row>
    <row r="96" spans="1:5" ht="12" customHeight="1">
      <c r="A96" s="213" t="s">
        <v>63</v>
      </c>
      <c r="B96" s="6" t="s">
        <v>80</v>
      </c>
      <c r="C96" s="107">
        <v>0</v>
      </c>
      <c r="D96" s="107"/>
      <c r="E96" s="106">
        <f t="shared" si="5"/>
        <v>0</v>
      </c>
    </row>
    <row r="97" spans="1:5" ht="12" customHeight="1">
      <c r="A97" s="213" t="s">
        <v>64</v>
      </c>
      <c r="B97" s="9" t="s">
        <v>108</v>
      </c>
      <c r="C97" s="107"/>
      <c r="D97" s="107"/>
      <c r="E97" s="106">
        <f t="shared" si="5"/>
        <v>0</v>
      </c>
    </row>
    <row r="98" spans="1:5" ht="12" customHeight="1">
      <c r="A98" s="213" t="s">
        <v>72</v>
      </c>
      <c r="B98" s="17" t="s">
        <v>109</v>
      </c>
      <c r="C98" s="107"/>
      <c r="D98" s="107"/>
      <c r="E98" s="106">
        <f t="shared" si="5"/>
        <v>0</v>
      </c>
    </row>
    <row r="99" spans="1:5" ht="12" customHeight="1">
      <c r="A99" s="213" t="s">
        <v>65</v>
      </c>
      <c r="B99" s="6" t="s">
        <v>390</v>
      </c>
      <c r="C99" s="107"/>
      <c r="D99" s="107"/>
      <c r="E99" s="106">
        <f t="shared" si="5"/>
        <v>0</v>
      </c>
    </row>
    <row r="100" spans="1:5" ht="12" customHeight="1">
      <c r="A100" s="213" t="s">
        <v>66</v>
      </c>
      <c r="B100" s="65" t="s">
        <v>327</v>
      </c>
      <c r="C100" s="107"/>
      <c r="D100" s="107"/>
      <c r="E100" s="106">
        <f t="shared" si="5"/>
        <v>0</v>
      </c>
    </row>
    <row r="101" spans="1:5" ht="12" customHeight="1">
      <c r="A101" s="213" t="s">
        <v>73</v>
      </c>
      <c r="B101" s="65" t="s">
        <v>326</v>
      </c>
      <c r="C101" s="107"/>
      <c r="D101" s="107"/>
      <c r="E101" s="106">
        <f t="shared" si="5"/>
        <v>0</v>
      </c>
    </row>
    <row r="102" spans="1:5" ht="12" customHeight="1">
      <c r="A102" s="213" t="s">
        <v>74</v>
      </c>
      <c r="B102" s="65" t="s">
        <v>254</v>
      </c>
      <c r="C102" s="107"/>
      <c r="D102" s="107"/>
      <c r="E102" s="106">
        <f t="shared" si="5"/>
        <v>0</v>
      </c>
    </row>
    <row r="103" spans="1:5" ht="12" customHeight="1">
      <c r="A103" s="213" t="s">
        <v>75</v>
      </c>
      <c r="B103" s="66" t="s">
        <v>255</v>
      </c>
      <c r="C103" s="107"/>
      <c r="D103" s="107"/>
      <c r="E103" s="106">
        <f t="shared" si="5"/>
        <v>0</v>
      </c>
    </row>
    <row r="104" spans="1:5" ht="12" customHeight="1">
      <c r="A104" s="213" t="s">
        <v>76</v>
      </c>
      <c r="B104" s="66" t="s">
        <v>256</v>
      </c>
      <c r="C104" s="107"/>
      <c r="D104" s="107"/>
      <c r="E104" s="106">
        <f t="shared" si="5"/>
        <v>0</v>
      </c>
    </row>
    <row r="105" spans="1:5" ht="12" customHeight="1">
      <c r="A105" s="213" t="s">
        <v>78</v>
      </c>
      <c r="B105" s="65" t="s">
        <v>257</v>
      </c>
      <c r="C105" s="107"/>
      <c r="D105" s="107"/>
      <c r="E105" s="106">
        <f t="shared" si="5"/>
        <v>0</v>
      </c>
    </row>
    <row r="106" spans="1:5" ht="12" customHeight="1">
      <c r="A106" s="213" t="s">
        <v>110</v>
      </c>
      <c r="B106" s="65" t="s">
        <v>258</v>
      </c>
      <c r="C106" s="107"/>
      <c r="D106" s="107"/>
      <c r="E106" s="106">
        <f t="shared" si="5"/>
        <v>0</v>
      </c>
    </row>
    <row r="107" spans="1:5" ht="12" customHeight="1">
      <c r="A107" s="213" t="s">
        <v>252</v>
      </c>
      <c r="B107" s="66" t="s">
        <v>259</v>
      </c>
      <c r="C107" s="107"/>
      <c r="D107" s="107"/>
      <c r="E107" s="106">
        <f t="shared" si="5"/>
        <v>0</v>
      </c>
    </row>
    <row r="108" spans="1:5" ht="12" customHeight="1">
      <c r="A108" s="221" t="s">
        <v>253</v>
      </c>
      <c r="B108" s="67" t="s">
        <v>260</v>
      </c>
      <c r="C108" s="107"/>
      <c r="D108" s="107"/>
      <c r="E108" s="106">
        <f t="shared" si="5"/>
        <v>0</v>
      </c>
    </row>
    <row r="109" spans="1:5" ht="12" customHeight="1">
      <c r="A109" s="213" t="s">
        <v>324</v>
      </c>
      <c r="B109" s="67" t="s">
        <v>261</v>
      </c>
      <c r="C109" s="107"/>
      <c r="D109" s="107"/>
      <c r="E109" s="106">
        <f t="shared" si="5"/>
        <v>0</v>
      </c>
    </row>
    <row r="110" spans="1:5" ht="12" customHeight="1">
      <c r="A110" s="213" t="s">
        <v>325</v>
      </c>
      <c r="B110" s="66" t="s">
        <v>262</v>
      </c>
      <c r="C110" s="105"/>
      <c r="D110" s="105"/>
      <c r="E110" s="106">
        <f t="shared" si="5"/>
        <v>0</v>
      </c>
    </row>
    <row r="111" spans="1:5" ht="12" customHeight="1">
      <c r="A111" s="213" t="s">
        <v>329</v>
      </c>
      <c r="B111" s="9" t="s">
        <v>35</v>
      </c>
      <c r="C111" s="105"/>
      <c r="D111" s="105"/>
      <c r="E111" s="106">
        <f t="shared" si="5"/>
        <v>0</v>
      </c>
    </row>
    <row r="112" spans="1:5" ht="12" customHeight="1">
      <c r="A112" s="214" t="s">
        <v>330</v>
      </c>
      <c r="B112" s="6" t="s">
        <v>391</v>
      </c>
      <c r="C112" s="107"/>
      <c r="D112" s="107"/>
      <c r="E112" s="106">
        <f t="shared" si="5"/>
        <v>0</v>
      </c>
    </row>
    <row r="113" spans="1:5" ht="12" customHeight="1" thickBot="1">
      <c r="A113" s="222" t="s">
        <v>331</v>
      </c>
      <c r="B113" s="68" t="s">
        <v>392</v>
      </c>
      <c r="C113" s="111"/>
      <c r="D113" s="111"/>
      <c r="E113" s="106">
        <f t="shared" si="5"/>
        <v>0</v>
      </c>
    </row>
    <row r="114" spans="1:5" ht="12" customHeight="1" thickBot="1">
      <c r="A114" s="25" t="s">
        <v>5</v>
      </c>
      <c r="B114" s="23" t="s">
        <v>263</v>
      </c>
      <c r="C114" s="103">
        <f>+C115+C117+C119</f>
        <v>0</v>
      </c>
      <c r="D114" s="103">
        <f>+D115+D117+D119</f>
        <v>0</v>
      </c>
      <c r="E114" s="103">
        <f>+E115+E117+E119</f>
        <v>0</v>
      </c>
    </row>
    <row r="115" spans="1:5" ht="12" customHeight="1">
      <c r="A115" s="212" t="s">
        <v>67</v>
      </c>
      <c r="B115" s="6" t="s">
        <v>126</v>
      </c>
      <c r="C115" s="106"/>
      <c r="D115" s="106"/>
      <c r="E115" s="106">
        <f aca="true" t="shared" si="6" ref="E115:E127">C115+D115</f>
        <v>0</v>
      </c>
    </row>
    <row r="116" spans="1:5" ht="12" customHeight="1">
      <c r="A116" s="212" t="s">
        <v>68</v>
      </c>
      <c r="B116" s="10" t="s">
        <v>267</v>
      </c>
      <c r="C116" s="106"/>
      <c r="D116" s="106"/>
      <c r="E116" s="106">
        <f t="shared" si="6"/>
        <v>0</v>
      </c>
    </row>
    <row r="117" spans="1:5" ht="12" customHeight="1">
      <c r="A117" s="212" t="s">
        <v>69</v>
      </c>
      <c r="B117" s="10" t="s">
        <v>111</v>
      </c>
      <c r="C117" s="105"/>
      <c r="D117" s="105"/>
      <c r="E117" s="106">
        <f t="shared" si="6"/>
        <v>0</v>
      </c>
    </row>
    <row r="118" spans="1:5" ht="12" customHeight="1">
      <c r="A118" s="212" t="s">
        <v>70</v>
      </c>
      <c r="B118" s="10" t="s">
        <v>268</v>
      </c>
      <c r="C118" s="95"/>
      <c r="D118" s="95"/>
      <c r="E118" s="106">
        <f t="shared" si="6"/>
        <v>0</v>
      </c>
    </row>
    <row r="119" spans="1:5" ht="12" customHeight="1">
      <c r="A119" s="212" t="s">
        <v>71</v>
      </c>
      <c r="B119" s="100" t="s">
        <v>129</v>
      </c>
      <c r="C119" s="95"/>
      <c r="D119" s="95"/>
      <c r="E119" s="106">
        <f t="shared" si="6"/>
        <v>0</v>
      </c>
    </row>
    <row r="120" spans="1:5" ht="12" customHeight="1">
      <c r="A120" s="212" t="s">
        <v>77</v>
      </c>
      <c r="B120" s="99" t="s">
        <v>310</v>
      </c>
      <c r="C120" s="95"/>
      <c r="D120" s="95"/>
      <c r="E120" s="106">
        <f t="shared" si="6"/>
        <v>0</v>
      </c>
    </row>
    <row r="121" spans="1:5" ht="12" customHeight="1">
      <c r="A121" s="212" t="s">
        <v>79</v>
      </c>
      <c r="B121" s="190" t="s">
        <v>273</v>
      </c>
      <c r="C121" s="95"/>
      <c r="D121" s="95"/>
      <c r="E121" s="106">
        <f t="shared" si="6"/>
        <v>0</v>
      </c>
    </row>
    <row r="122" spans="1:5" ht="12" customHeight="1">
      <c r="A122" s="212" t="s">
        <v>112</v>
      </c>
      <c r="B122" s="66" t="s">
        <v>256</v>
      </c>
      <c r="C122" s="95"/>
      <c r="D122" s="95"/>
      <c r="E122" s="106">
        <f t="shared" si="6"/>
        <v>0</v>
      </c>
    </row>
    <row r="123" spans="1:5" ht="12" customHeight="1">
      <c r="A123" s="212" t="s">
        <v>113</v>
      </c>
      <c r="B123" s="66" t="s">
        <v>272</v>
      </c>
      <c r="C123" s="95"/>
      <c r="D123" s="95"/>
      <c r="E123" s="106">
        <f t="shared" si="6"/>
        <v>0</v>
      </c>
    </row>
    <row r="124" spans="1:5" ht="12" customHeight="1">
      <c r="A124" s="212" t="s">
        <v>114</v>
      </c>
      <c r="B124" s="66" t="s">
        <v>271</v>
      </c>
      <c r="C124" s="95"/>
      <c r="D124" s="95"/>
      <c r="E124" s="106">
        <f t="shared" si="6"/>
        <v>0</v>
      </c>
    </row>
    <row r="125" spans="1:5" ht="12" customHeight="1">
      <c r="A125" s="212" t="s">
        <v>264</v>
      </c>
      <c r="B125" s="66" t="s">
        <v>259</v>
      </c>
      <c r="C125" s="95"/>
      <c r="D125" s="95"/>
      <c r="E125" s="106">
        <f t="shared" si="6"/>
        <v>0</v>
      </c>
    </row>
    <row r="126" spans="1:5" ht="12" customHeight="1">
      <c r="A126" s="212" t="s">
        <v>265</v>
      </c>
      <c r="B126" s="66" t="s">
        <v>270</v>
      </c>
      <c r="C126" s="95"/>
      <c r="D126" s="95"/>
      <c r="E126" s="106">
        <f t="shared" si="6"/>
        <v>0</v>
      </c>
    </row>
    <row r="127" spans="1:5" ht="12" customHeight="1" thickBot="1">
      <c r="A127" s="221" t="s">
        <v>266</v>
      </c>
      <c r="B127" s="66" t="s">
        <v>269</v>
      </c>
      <c r="C127" s="96"/>
      <c r="D127" s="96"/>
      <c r="E127" s="106">
        <f t="shared" si="6"/>
        <v>0</v>
      </c>
    </row>
    <row r="128" spans="1:5" ht="12" customHeight="1" thickBot="1">
      <c r="A128" s="25" t="s">
        <v>6</v>
      </c>
      <c r="B128" s="54" t="s">
        <v>334</v>
      </c>
      <c r="C128" s="103">
        <f>+C93+C114</f>
        <v>0</v>
      </c>
      <c r="D128" s="103">
        <f>+D93+D114</f>
        <v>0</v>
      </c>
      <c r="E128" s="103">
        <f>+E93+E114</f>
        <v>0</v>
      </c>
    </row>
    <row r="129" spans="1:5" ht="12" customHeight="1" thickBot="1">
      <c r="A129" s="25" t="s">
        <v>7</v>
      </c>
      <c r="B129" s="54" t="s">
        <v>335</v>
      </c>
      <c r="C129" s="103">
        <f>+C130+C131+C132</f>
        <v>0</v>
      </c>
      <c r="D129" s="103">
        <f>+D130+D131+D132</f>
        <v>0</v>
      </c>
      <c r="E129" s="103">
        <f>+E130+E131+E132</f>
        <v>0</v>
      </c>
    </row>
    <row r="130" spans="1:5" s="48" customFormat="1" ht="12" customHeight="1">
      <c r="A130" s="212" t="s">
        <v>164</v>
      </c>
      <c r="B130" s="7" t="s">
        <v>396</v>
      </c>
      <c r="C130" s="95"/>
      <c r="D130" s="95"/>
      <c r="E130" s="106">
        <f>C130+D130</f>
        <v>0</v>
      </c>
    </row>
    <row r="131" spans="1:5" ht="12" customHeight="1">
      <c r="A131" s="212" t="s">
        <v>167</v>
      </c>
      <c r="B131" s="7" t="s">
        <v>343</v>
      </c>
      <c r="C131" s="95"/>
      <c r="D131" s="95"/>
      <c r="E131" s="106">
        <f>C131+D131</f>
        <v>0</v>
      </c>
    </row>
    <row r="132" spans="1:5" ht="12" customHeight="1" thickBot="1">
      <c r="A132" s="221" t="s">
        <v>168</v>
      </c>
      <c r="B132" s="5" t="s">
        <v>395</v>
      </c>
      <c r="C132" s="95"/>
      <c r="D132" s="95"/>
      <c r="E132" s="106">
        <f>C132+D132</f>
        <v>0</v>
      </c>
    </row>
    <row r="133" spans="1:5" ht="12" customHeight="1" thickBot="1">
      <c r="A133" s="25" t="s">
        <v>8</v>
      </c>
      <c r="B133" s="54" t="s">
        <v>336</v>
      </c>
      <c r="C133" s="103">
        <f>+C134+C135+C136+C137+C138+C139</f>
        <v>0</v>
      </c>
      <c r="D133" s="103">
        <f>+D134+D135+D136+D137+D138+D139</f>
        <v>0</v>
      </c>
      <c r="E133" s="103">
        <f>+E134+E135+E136+E137+E138+E139</f>
        <v>0</v>
      </c>
    </row>
    <row r="134" spans="1:5" ht="12" customHeight="1">
      <c r="A134" s="212" t="s">
        <v>54</v>
      </c>
      <c r="B134" s="7" t="s">
        <v>345</v>
      </c>
      <c r="C134" s="95"/>
      <c r="D134" s="95"/>
      <c r="E134" s="106">
        <f aca="true" t="shared" si="7" ref="E134:E139">C134+D134</f>
        <v>0</v>
      </c>
    </row>
    <row r="135" spans="1:5" ht="12" customHeight="1">
      <c r="A135" s="212" t="s">
        <v>55</v>
      </c>
      <c r="B135" s="7" t="s">
        <v>337</v>
      </c>
      <c r="C135" s="95"/>
      <c r="D135" s="95"/>
      <c r="E135" s="106">
        <f t="shared" si="7"/>
        <v>0</v>
      </c>
    </row>
    <row r="136" spans="1:5" ht="12" customHeight="1">
      <c r="A136" s="212" t="s">
        <v>56</v>
      </c>
      <c r="B136" s="7" t="s">
        <v>338</v>
      </c>
      <c r="C136" s="95"/>
      <c r="D136" s="95"/>
      <c r="E136" s="106">
        <f t="shared" si="7"/>
        <v>0</v>
      </c>
    </row>
    <row r="137" spans="1:5" ht="12" customHeight="1">
      <c r="A137" s="212" t="s">
        <v>99</v>
      </c>
      <c r="B137" s="7" t="s">
        <v>394</v>
      </c>
      <c r="C137" s="95"/>
      <c r="D137" s="95"/>
      <c r="E137" s="106">
        <f t="shared" si="7"/>
        <v>0</v>
      </c>
    </row>
    <row r="138" spans="1:5" ht="12" customHeight="1">
      <c r="A138" s="212" t="s">
        <v>100</v>
      </c>
      <c r="B138" s="7" t="s">
        <v>340</v>
      </c>
      <c r="C138" s="95"/>
      <c r="D138" s="95"/>
      <c r="E138" s="106">
        <f t="shared" si="7"/>
        <v>0</v>
      </c>
    </row>
    <row r="139" spans="1:5" s="48" customFormat="1" ht="12" customHeight="1" thickBot="1">
      <c r="A139" s="221" t="s">
        <v>101</v>
      </c>
      <c r="B139" s="5" t="s">
        <v>341</v>
      </c>
      <c r="C139" s="95"/>
      <c r="D139" s="95"/>
      <c r="E139" s="106">
        <f t="shared" si="7"/>
        <v>0</v>
      </c>
    </row>
    <row r="140" spans="1:9" ht="12" customHeight="1" thickBot="1">
      <c r="A140" s="25" t="s">
        <v>9</v>
      </c>
      <c r="B140" s="54" t="s">
        <v>402</v>
      </c>
      <c r="C140" s="109">
        <f>+C141+C142+C144+C145+C143</f>
        <v>0</v>
      </c>
      <c r="D140" s="109">
        <f>+D141+D142+D144+D145+D143</f>
        <v>0</v>
      </c>
      <c r="E140" s="109">
        <f>+E141+E142+E144+E145+E143</f>
        <v>0</v>
      </c>
      <c r="I140" s="94"/>
    </row>
    <row r="141" spans="1:5" ht="12.75">
      <c r="A141" s="212" t="s">
        <v>57</v>
      </c>
      <c r="B141" s="7" t="s">
        <v>274</v>
      </c>
      <c r="C141" s="95"/>
      <c r="D141" s="95"/>
      <c r="E141" s="106">
        <f>C141+D141</f>
        <v>0</v>
      </c>
    </row>
    <row r="142" spans="1:5" ht="12" customHeight="1">
      <c r="A142" s="212" t="s">
        <v>58</v>
      </c>
      <c r="B142" s="7" t="s">
        <v>275</v>
      </c>
      <c r="C142" s="95"/>
      <c r="D142" s="95"/>
      <c r="E142" s="106">
        <f>C142+D142</f>
        <v>0</v>
      </c>
    </row>
    <row r="143" spans="1:5" s="48" customFormat="1" ht="12" customHeight="1">
      <c r="A143" s="212" t="s">
        <v>188</v>
      </c>
      <c r="B143" s="7" t="s">
        <v>401</v>
      </c>
      <c r="C143" s="95"/>
      <c r="D143" s="95"/>
      <c r="E143" s="106">
        <f>C143+D143</f>
        <v>0</v>
      </c>
    </row>
    <row r="144" spans="1:5" s="48" customFormat="1" ht="12" customHeight="1">
      <c r="A144" s="212" t="s">
        <v>189</v>
      </c>
      <c r="B144" s="7" t="s">
        <v>350</v>
      </c>
      <c r="C144" s="95"/>
      <c r="D144" s="95"/>
      <c r="E144" s="106">
        <f>C144+D144</f>
        <v>0</v>
      </c>
    </row>
    <row r="145" spans="1:5" s="48" customFormat="1" ht="12" customHeight="1" thickBot="1">
      <c r="A145" s="221" t="s">
        <v>190</v>
      </c>
      <c r="B145" s="5" t="s">
        <v>294</v>
      </c>
      <c r="C145" s="95"/>
      <c r="D145" s="95"/>
      <c r="E145" s="106">
        <f>C145+D145</f>
        <v>0</v>
      </c>
    </row>
    <row r="146" spans="1:5" s="48" customFormat="1" ht="12" customHeight="1" thickBot="1">
      <c r="A146" s="25" t="s">
        <v>10</v>
      </c>
      <c r="B146" s="54" t="s">
        <v>351</v>
      </c>
      <c r="C146" s="112">
        <f>+C147+C148+C149+C150+C151</f>
        <v>0</v>
      </c>
      <c r="D146" s="112">
        <f>+D147+D148+D149+D150+D151</f>
        <v>0</v>
      </c>
      <c r="E146" s="112">
        <f>+E147+E148+E149+E150+E151</f>
        <v>0</v>
      </c>
    </row>
    <row r="147" spans="1:5" s="48" customFormat="1" ht="12" customHeight="1">
      <c r="A147" s="212" t="s">
        <v>59</v>
      </c>
      <c r="B147" s="7" t="s">
        <v>346</v>
      </c>
      <c r="C147" s="95"/>
      <c r="D147" s="95"/>
      <c r="E147" s="95"/>
    </row>
    <row r="148" spans="1:5" s="48" customFormat="1" ht="12" customHeight="1">
      <c r="A148" s="212" t="s">
        <v>60</v>
      </c>
      <c r="B148" s="7" t="s">
        <v>353</v>
      </c>
      <c r="C148" s="95"/>
      <c r="D148" s="95"/>
      <c r="E148" s="95"/>
    </row>
    <row r="149" spans="1:5" s="48" customFormat="1" ht="12" customHeight="1">
      <c r="A149" s="212" t="s">
        <v>200</v>
      </c>
      <c r="B149" s="7" t="s">
        <v>348</v>
      </c>
      <c r="C149" s="95"/>
      <c r="D149" s="95"/>
      <c r="E149" s="95"/>
    </row>
    <row r="150" spans="1:5" ht="12.75" customHeight="1">
      <c r="A150" s="212" t="s">
        <v>201</v>
      </c>
      <c r="B150" s="7" t="s">
        <v>397</v>
      </c>
      <c r="C150" s="95"/>
      <c r="D150" s="95"/>
      <c r="E150" s="95"/>
    </row>
    <row r="151" spans="1:5" ht="12.75" customHeight="1" thickBot="1">
      <c r="A151" s="221" t="s">
        <v>352</v>
      </c>
      <c r="B151" s="5" t="s">
        <v>355</v>
      </c>
      <c r="C151" s="96"/>
      <c r="D151" s="96"/>
      <c r="E151" s="96"/>
    </row>
    <row r="152" spans="1:5" ht="12.75" customHeight="1" thickBot="1">
      <c r="A152" s="238" t="s">
        <v>11</v>
      </c>
      <c r="B152" s="54" t="s">
        <v>356</v>
      </c>
      <c r="C152" s="112"/>
      <c r="D152" s="112"/>
      <c r="E152" s="112"/>
    </row>
    <row r="153" spans="1:5" ht="12" customHeight="1" thickBot="1">
      <c r="A153" s="238" t="s">
        <v>12</v>
      </c>
      <c r="B153" s="54" t="s">
        <v>357</v>
      </c>
      <c r="C153" s="112"/>
      <c r="D153" s="112"/>
      <c r="E153" s="112"/>
    </row>
    <row r="154" spans="1:5" ht="15" customHeight="1" thickBot="1">
      <c r="A154" s="25" t="s">
        <v>13</v>
      </c>
      <c r="B154" s="54" t="s">
        <v>359</v>
      </c>
      <c r="C154" s="204">
        <f>+C129+C133+C140+C146+C152+C153</f>
        <v>0</v>
      </c>
      <c r="D154" s="204">
        <f>+D129+D133+D140+D146+D152+D153</f>
        <v>0</v>
      </c>
      <c r="E154" s="204">
        <f>+E129+E133+E140+E146+E152+E153</f>
        <v>0</v>
      </c>
    </row>
    <row r="155" spans="1:5" ht="13.5" thickBot="1">
      <c r="A155" s="223" t="s">
        <v>14</v>
      </c>
      <c r="B155" s="170" t="s">
        <v>358</v>
      </c>
      <c r="C155" s="204">
        <f>+C128+C154</f>
        <v>0</v>
      </c>
      <c r="D155" s="204">
        <f>+D128+D154</f>
        <v>0</v>
      </c>
      <c r="E155" s="204">
        <f>+E128+E154</f>
        <v>0</v>
      </c>
    </row>
    <row r="156" spans="1:5" ht="15" customHeight="1" thickBot="1">
      <c r="A156" s="173"/>
      <c r="B156" s="174"/>
      <c r="C156" s="175"/>
      <c r="D156" s="175"/>
      <c r="E156" s="175"/>
    </row>
    <row r="157" spans="1:5" ht="14.25" customHeight="1" thickBot="1">
      <c r="A157" s="91" t="s">
        <v>398</v>
      </c>
      <c r="B157" s="92"/>
      <c r="C157" s="52"/>
      <c r="D157" s="52"/>
      <c r="E157" s="52">
        <v>0</v>
      </c>
    </row>
    <row r="158" spans="1:5" ht="13.5" thickBot="1">
      <c r="A158" s="91" t="s">
        <v>122</v>
      </c>
      <c r="B158" s="92"/>
      <c r="C158" s="52"/>
      <c r="D158" s="52"/>
      <c r="E158" s="5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5" r:id="rId1"/>
  <rowBreaks count="1" manualBreakCount="1">
    <brk id="90" max="25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8"/>
  <sheetViews>
    <sheetView view="pageBreakPreview" zoomScale="85" zoomScaleNormal="130" zoomScaleSheetLayoutView="85" workbookViewId="0" topLeftCell="A1">
      <selection activeCell="E159" sqref="E159"/>
    </sheetView>
  </sheetViews>
  <sheetFormatPr defaultColWidth="9.00390625" defaultRowHeight="12.75"/>
  <cols>
    <col min="1" max="1" width="19.50390625" style="176" customWidth="1"/>
    <col min="2" max="2" width="72.00390625" style="177" customWidth="1"/>
    <col min="3" max="5" width="25.00390625" style="178" customWidth="1"/>
    <col min="6" max="16384" width="9.375" style="2" customWidth="1"/>
  </cols>
  <sheetData>
    <row r="1" spans="1:5" s="1" customFormat="1" ht="16.5" customHeight="1" thickBot="1">
      <c r="A1" s="79"/>
      <c r="B1" s="80"/>
      <c r="C1" s="93"/>
      <c r="D1" s="93"/>
      <c r="E1" s="93" t="str">
        <f>+CONCATENATE("3.1.3 melléklet a ……/",LEFT(ÖSSZEFÜGGÉSEK!C5,4),". (….) önkormányzati rendelethez")</f>
        <v>3.1.3 melléklet a ……/. (….) önkormányzati rendelethez</v>
      </c>
    </row>
    <row r="2" spans="1:5" s="44" customFormat="1" ht="21" customHeight="1">
      <c r="A2" s="184" t="s">
        <v>47</v>
      </c>
      <c r="B2" s="159" t="s">
        <v>123</v>
      </c>
      <c r="C2" s="161" t="s">
        <v>38</v>
      </c>
      <c r="D2" s="161"/>
      <c r="E2" s="161" t="s">
        <v>38</v>
      </c>
    </row>
    <row r="3" spans="1:5" s="44" customFormat="1" ht="16.5" thickBot="1">
      <c r="A3" s="81" t="s">
        <v>120</v>
      </c>
      <c r="B3" s="160" t="s">
        <v>400</v>
      </c>
      <c r="C3" s="237" t="s">
        <v>313</v>
      </c>
      <c r="D3" s="237"/>
      <c r="E3" s="237" t="s">
        <v>38</v>
      </c>
    </row>
    <row r="4" spans="1:5" s="45" customFormat="1" ht="15.75" customHeight="1" thickBot="1">
      <c r="A4" s="82"/>
      <c r="B4" s="82"/>
      <c r="C4" s="83" t="s">
        <v>39</v>
      </c>
      <c r="D4" s="83"/>
      <c r="E4" s="83" t="s">
        <v>39</v>
      </c>
    </row>
    <row r="5" spans="1:5" ht="13.5" thickBot="1">
      <c r="A5" s="185" t="s">
        <v>121</v>
      </c>
      <c r="B5" s="84" t="s">
        <v>40</v>
      </c>
      <c r="C5" s="162" t="s">
        <v>41</v>
      </c>
      <c r="D5" s="162" t="s">
        <v>422</v>
      </c>
      <c r="E5" s="162" t="s">
        <v>423</v>
      </c>
    </row>
    <row r="6" spans="1:5" s="39" customFormat="1" ht="12.75" customHeight="1" thickBot="1">
      <c r="A6" s="76" t="s">
        <v>379</v>
      </c>
      <c r="B6" s="77" t="s">
        <v>380</v>
      </c>
      <c r="C6" s="78" t="s">
        <v>381</v>
      </c>
      <c r="D6" s="78" t="s">
        <v>381</v>
      </c>
      <c r="E6" s="78" t="s">
        <v>381</v>
      </c>
    </row>
    <row r="7" spans="1:5" s="39" customFormat="1" ht="15.75" customHeight="1" thickBot="1">
      <c r="A7" s="85"/>
      <c r="B7" s="86" t="s">
        <v>42</v>
      </c>
      <c r="C7" s="163"/>
      <c r="D7" s="163"/>
      <c r="E7" s="163"/>
    </row>
    <row r="8" spans="1:5" s="39" customFormat="1" ht="12" customHeight="1" thickBot="1">
      <c r="A8" s="25" t="s">
        <v>4</v>
      </c>
      <c r="B8" s="19" t="s">
        <v>148</v>
      </c>
      <c r="C8" s="103">
        <f>+C9+C10+C11+C12+C13+C14</f>
        <v>0</v>
      </c>
      <c r="D8" s="103">
        <f>+D9+D10+D11+D12+D13+D14</f>
        <v>0</v>
      </c>
      <c r="E8" s="103">
        <f>+E9+E10+E11+E12+E13+E14</f>
        <v>0</v>
      </c>
    </row>
    <row r="9" spans="1:5" s="46" customFormat="1" ht="12" customHeight="1">
      <c r="A9" s="212" t="s">
        <v>61</v>
      </c>
      <c r="B9" s="194" t="s">
        <v>149</v>
      </c>
      <c r="C9" s="106"/>
      <c r="D9" s="106"/>
      <c r="E9" s="106">
        <f aca="true" t="shared" si="0" ref="E9:E14">C9+D9</f>
        <v>0</v>
      </c>
    </row>
    <row r="10" spans="1:5" s="47" customFormat="1" ht="12" customHeight="1">
      <c r="A10" s="213" t="s">
        <v>62</v>
      </c>
      <c r="B10" s="195" t="s">
        <v>150</v>
      </c>
      <c r="C10" s="105"/>
      <c r="D10" s="105"/>
      <c r="E10" s="106">
        <f t="shared" si="0"/>
        <v>0</v>
      </c>
    </row>
    <row r="11" spans="1:5" s="47" customFormat="1" ht="12" customHeight="1">
      <c r="A11" s="213" t="s">
        <v>63</v>
      </c>
      <c r="B11" s="195" t="s">
        <v>151</v>
      </c>
      <c r="C11" s="105"/>
      <c r="D11" s="105"/>
      <c r="E11" s="106">
        <f t="shared" si="0"/>
        <v>0</v>
      </c>
    </row>
    <row r="12" spans="1:5" s="47" customFormat="1" ht="12" customHeight="1">
      <c r="A12" s="213" t="s">
        <v>64</v>
      </c>
      <c r="B12" s="195" t="s">
        <v>152</v>
      </c>
      <c r="C12" s="105"/>
      <c r="D12" s="105"/>
      <c r="E12" s="106">
        <f t="shared" si="0"/>
        <v>0</v>
      </c>
    </row>
    <row r="13" spans="1:5" s="47" customFormat="1" ht="12" customHeight="1">
      <c r="A13" s="213" t="s">
        <v>81</v>
      </c>
      <c r="B13" s="195" t="s">
        <v>384</v>
      </c>
      <c r="C13" s="105"/>
      <c r="D13" s="105"/>
      <c r="E13" s="106">
        <f t="shared" si="0"/>
        <v>0</v>
      </c>
    </row>
    <row r="14" spans="1:5" s="46" customFormat="1" ht="12" customHeight="1" thickBot="1">
      <c r="A14" s="214" t="s">
        <v>65</v>
      </c>
      <c r="B14" s="196" t="s">
        <v>316</v>
      </c>
      <c r="C14" s="105"/>
      <c r="D14" s="105"/>
      <c r="E14" s="106">
        <f t="shared" si="0"/>
        <v>0</v>
      </c>
    </row>
    <row r="15" spans="1:5" s="46" customFormat="1" ht="12" customHeight="1" thickBot="1">
      <c r="A15" s="25" t="s">
        <v>5</v>
      </c>
      <c r="B15" s="98" t="s">
        <v>153</v>
      </c>
      <c r="C15" s="103">
        <f>+C16+C17+C18+C19+C20</f>
        <v>0</v>
      </c>
      <c r="D15" s="103">
        <f>+D16+D17+D18+D19+D20</f>
        <v>0</v>
      </c>
      <c r="E15" s="103">
        <f>+E16+E17+E18+E19+E20</f>
        <v>0</v>
      </c>
    </row>
    <row r="16" spans="1:5" s="46" customFormat="1" ht="12" customHeight="1">
      <c r="A16" s="212" t="s">
        <v>67</v>
      </c>
      <c r="B16" s="194" t="s">
        <v>154</v>
      </c>
      <c r="C16" s="106"/>
      <c r="D16" s="106"/>
      <c r="E16" s="106">
        <f aca="true" t="shared" si="1" ref="E16:E21">C16+D16</f>
        <v>0</v>
      </c>
    </row>
    <row r="17" spans="1:5" s="46" customFormat="1" ht="12" customHeight="1">
      <c r="A17" s="213" t="s">
        <v>68</v>
      </c>
      <c r="B17" s="195" t="s">
        <v>155</v>
      </c>
      <c r="C17" s="105"/>
      <c r="D17" s="105"/>
      <c r="E17" s="106">
        <f t="shared" si="1"/>
        <v>0</v>
      </c>
    </row>
    <row r="18" spans="1:5" s="46" customFormat="1" ht="12" customHeight="1">
      <c r="A18" s="213" t="s">
        <v>69</v>
      </c>
      <c r="B18" s="195" t="s">
        <v>304</v>
      </c>
      <c r="C18" s="105"/>
      <c r="D18" s="105"/>
      <c r="E18" s="106">
        <f t="shared" si="1"/>
        <v>0</v>
      </c>
    </row>
    <row r="19" spans="1:5" s="46" customFormat="1" ht="12" customHeight="1">
      <c r="A19" s="213" t="s">
        <v>70</v>
      </c>
      <c r="B19" s="195" t="s">
        <v>305</v>
      </c>
      <c r="C19" s="105"/>
      <c r="D19" s="105"/>
      <c r="E19" s="106">
        <f t="shared" si="1"/>
        <v>0</v>
      </c>
    </row>
    <row r="20" spans="1:5" s="46" customFormat="1" ht="12" customHeight="1">
      <c r="A20" s="213" t="s">
        <v>71</v>
      </c>
      <c r="B20" s="195" t="s">
        <v>156</v>
      </c>
      <c r="C20" s="105"/>
      <c r="D20" s="105"/>
      <c r="E20" s="106">
        <f t="shared" si="1"/>
        <v>0</v>
      </c>
    </row>
    <row r="21" spans="1:5" s="47" customFormat="1" ht="12" customHeight="1" thickBot="1">
      <c r="A21" s="214" t="s">
        <v>77</v>
      </c>
      <c r="B21" s="196" t="s">
        <v>157</v>
      </c>
      <c r="C21" s="107"/>
      <c r="D21" s="107"/>
      <c r="E21" s="106">
        <f t="shared" si="1"/>
        <v>0</v>
      </c>
    </row>
    <row r="22" spans="1:5" s="47" customFormat="1" ht="12" customHeight="1" thickBot="1">
      <c r="A22" s="25" t="s">
        <v>6</v>
      </c>
      <c r="B22" s="19" t="s">
        <v>158</v>
      </c>
      <c r="C22" s="103">
        <f>+C23+C24+C25+C26+C27</f>
        <v>0</v>
      </c>
      <c r="D22" s="103">
        <f>+D23+D24+D25+D26+D27</f>
        <v>0</v>
      </c>
      <c r="E22" s="103">
        <f>+E23+E24+E25+E26+E27</f>
        <v>0</v>
      </c>
    </row>
    <row r="23" spans="1:5" s="47" customFormat="1" ht="12" customHeight="1">
      <c r="A23" s="212" t="s">
        <v>50</v>
      </c>
      <c r="B23" s="194" t="s">
        <v>159</v>
      </c>
      <c r="C23" s="106"/>
      <c r="D23" s="106"/>
      <c r="E23" s="106">
        <f aca="true" t="shared" si="2" ref="E23:E28">C23+D23</f>
        <v>0</v>
      </c>
    </row>
    <row r="24" spans="1:5" s="46" customFormat="1" ht="12" customHeight="1">
      <c r="A24" s="213" t="s">
        <v>51</v>
      </c>
      <c r="B24" s="195" t="s">
        <v>160</v>
      </c>
      <c r="C24" s="105"/>
      <c r="D24" s="105"/>
      <c r="E24" s="106">
        <f t="shared" si="2"/>
        <v>0</v>
      </c>
    </row>
    <row r="25" spans="1:5" s="47" customFormat="1" ht="12" customHeight="1">
      <c r="A25" s="213" t="s">
        <v>52</v>
      </c>
      <c r="B25" s="195" t="s">
        <v>306</v>
      </c>
      <c r="C25" s="105"/>
      <c r="D25" s="105"/>
      <c r="E25" s="106">
        <f t="shared" si="2"/>
        <v>0</v>
      </c>
    </row>
    <row r="26" spans="1:5" s="47" customFormat="1" ht="12" customHeight="1">
      <c r="A26" s="213" t="s">
        <v>53</v>
      </c>
      <c r="B26" s="195" t="s">
        <v>307</v>
      </c>
      <c r="C26" s="105"/>
      <c r="D26" s="105"/>
      <c r="E26" s="106">
        <f t="shared" si="2"/>
        <v>0</v>
      </c>
    </row>
    <row r="27" spans="1:5" s="47" customFormat="1" ht="12" customHeight="1">
      <c r="A27" s="213" t="s">
        <v>95</v>
      </c>
      <c r="B27" s="195" t="s">
        <v>161</v>
      </c>
      <c r="C27" s="105"/>
      <c r="D27" s="105"/>
      <c r="E27" s="106">
        <f t="shared" si="2"/>
        <v>0</v>
      </c>
    </row>
    <row r="28" spans="1:5" s="47" customFormat="1" ht="12" customHeight="1" thickBot="1">
      <c r="A28" s="214" t="s">
        <v>96</v>
      </c>
      <c r="B28" s="196" t="s">
        <v>162</v>
      </c>
      <c r="C28" s="107"/>
      <c r="D28" s="107"/>
      <c r="E28" s="106">
        <f t="shared" si="2"/>
        <v>0</v>
      </c>
    </row>
    <row r="29" spans="1:5" s="47" customFormat="1" ht="12" customHeight="1" thickBot="1">
      <c r="A29" s="25" t="s">
        <v>97</v>
      </c>
      <c r="B29" s="19" t="s">
        <v>163</v>
      </c>
      <c r="C29" s="109">
        <f>+C30+C34+C35+C36</f>
        <v>0</v>
      </c>
      <c r="D29" s="109">
        <f>+D30+D34+D35+D36</f>
        <v>0</v>
      </c>
      <c r="E29" s="109">
        <f>+E30+E34+E35+E36</f>
        <v>0</v>
      </c>
    </row>
    <row r="30" spans="1:5" s="47" customFormat="1" ht="12" customHeight="1">
      <c r="A30" s="212" t="s">
        <v>164</v>
      </c>
      <c r="B30" s="194" t="s">
        <v>385</v>
      </c>
      <c r="C30" s="189">
        <f>+C31+C32+C33</f>
        <v>0</v>
      </c>
      <c r="D30" s="189"/>
      <c r="E30" s="106">
        <f aca="true" t="shared" si="3" ref="E30:E36">C30+D30</f>
        <v>0</v>
      </c>
    </row>
    <row r="31" spans="1:5" s="47" customFormat="1" ht="12" customHeight="1">
      <c r="A31" s="213" t="s">
        <v>165</v>
      </c>
      <c r="B31" s="195" t="s">
        <v>170</v>
      </c>
      <c r="C31" s="105"/>
      <c r="D31" s="105"/>
      <c r="E31" s="106">
        <f t="shared" si="3"/>
        <v>0</v>
      </c>
    </row>
    <row r="32" spans="1:5" s="47" customFormat="1" ht="12" customHeight="1">
      <c r="A32" s="213" t="s">
        <v>166</v>
      </c>
      <c r="B32" s="195" t="s">
        <v>171</v>
      </c>
      <c r="C32" s="105"/>
      <c r="D32" s="105"/>
      <c r="E32" s="106">
        <f t="shared" si="3"/>
        <v>0</v>
      </c>
    </row>
    <row r="33" spans="1:5" s="47" customFormat="1" ht="12" customHeight="1">
      <c r="A33" s="213" t="s">
        <v>320</v>
      </c>
      <c r="B33" s="228" t="s">
        <v>321</v>
      </c>
      <c r="C33" s="105"/>
      <c r="D33" s="105"/>
      <c r="E33" s="106">
        <f t="shared" si="3"/>
        <v>0</v>
      </c>
    </row>
    <row r="34" spans="1:5" s="47" customFormat="1" ht="12" customHeight="1">
      <c r="A34" s="213" t="s">
        <v>167</v>
      </c>
      <c r="B34" s="195" t="s">
        <v>172</v>
      </c>
      <c r="C34" s="105"/>
      <c r="D34" s="105"/>
      <c r="E34" s="106">
        <f t="shared" si="3"/>
        <v>0</v>
      </c>
    </row>
    <row r="35" spans="1:5" s="47" customFormat="1" ht="12" customHeight="1">
      <c r="A35" s="213" t="s">
        <v>168</v>
      </c>
      <c r="B35" s="195" t="s">
        <v>173</v>
      </c>
      <c r="C35" s="105"/>
      <c r="D35" s="105"/>
      <c r="E35" s="106">
        <f t="shared" si="3"/>
        <v>0</v>
      </c>
    </row>
    <row r="36" spans="1:5" s="47" customFormat="1" ht="12" customHeight="1" thickBot="1">
      <c r="A36" s="214" t="s">
        <v>169</v>
      </c>
      <c r="B36" s="196" t="s">
        <v>174</v>
      </c>
      <c r="C36" s="107"/>
      <c r="D36" s="107"/>
      <c r="E36" s="106">
        <f t="shared" si="3"/>
        <v>0</v>
      </c>
    </row>
    <row r="37" spans="1:5" s="47" customFormat="1" ht="12" customHeight="1" thickBot="1">
      <c r="A37" s="25" t="s">
        <v>8</v>
      </c>
      <c r="B37" s="19" t="s">
        <v>317</v>
      </c>
      <c r="C37" s="103">
        <f>SUM(C38:C48)</f>
        <v>0</v>
      </c>
      <c r="D37" s="103">
        <f>SUM(D38:D48)</f>
        <v>0</v>
      </c>
      <c r="E37" s="103">
        <f>SUM(E38:E48)</f>
        <v>0</v>
      </c>
    </row>
    <row r="38" spans="1:5" s="47" customFormat="1" ht="12" customHeight="1">
      <c r="A38" s="212" t="s">
        <v>54</v>
      </c>
      <c r="B38" s="194" t="s">
        <v>177</v>
      </c>
      <c r="C38" s="106"/>
      <c r="D38" s="106"/>
      <c r="E38" s="106">
        <f aca="true" t="shared" si="4" ref="E38:E48">C38+D38</f>
        <v>0</v>
      </c>
    </row>
    <row r="39" spans="1:5" s="47" customFormat="1" ht="12" customHeight="1">
      <c r="A39" s="213" t="s">
        <v>55</v>
      </c>
      <c r="B39" s="195" t="s">
        <v>178</v>
      </c>
      <c r="C39" s="105"/>
      <c r="D39" s="105"/>
      <c r="E39" s="106">
        <f t="shared" si="4"/>
        <v>0</v>
      </c>
    </row>
    <row r="40" spans="1:5" s="47" customFormat="1" ht="12" customHeight="1">
      <c r="A40" s="213" t="s">
        <v>56</v>
      </c>
      <c r="B40" s="195" t="s">
        <v>179</v>
      </c>
      <c r="C40" s="105"/>
      <c r="D40" s="105"/>
      <c r="E40" s="106">
        <f t="shared" si="4"/>
        <v>0</v>
      </c>
    </row>
    <row r="41" spans="1:5" s="47" customFormat="1" ht="12" customHeight="1">
      <c r="A41" s="213" t="s">
        <v>99</v>
      </c>
      <c r="B41" s="195" t="s">
        <v>180</v>
      </c>
      <c r="C41" s="105"/>
      <c r="D41" s="105"/>
      <c r="E41" s="106">
        <f t="shared" si="4"/>
        <v>0</v>
      </c>
    </row>
    <row r="42" spans="1:5" s="47" customFormat="1" ht="12" customHeight="1">
      <c r="A42" s="213" t="s">
        <v>100</v>
      </c>
      <c r="B42" s="195" t="s">
        <v>181</v>
      </c>
      <c r="C42" s="105"/>
      <c r="D42" s="105"/>
      <c r="E42" s="106">
        <f t="shared" si="4"/>
        <v>0</v>
      </c>
    </row>
    <row r="43" spans="1:5" s="47" customFormat="1" ht="12" customHeight="1">
      <c r="A43" s="213" t="s">
        <v>101</v>
      </c>
      <c r="B43" s="195" t="s">
        <v>182</v>
      </c>
      <c r="C43" s="105"/>
      <c r="D43" s="105"/>
      <c r="E43" s="106">
        <f t="shared" si="4"/>
        <v>0</v>
      </c>
    </row>
    <row r="44" spans="1:5" s="47" customFormat="1" ht="12" customHeight="1">
      <c r="A44" s="213" t="s">
        <v>102</v>
      </c>
      <c r="B44" s="195" t="s">
        <v>183</v>
      </c>
      <c r="C44" s="105"/>
      <c r="D44" s="105"/>
      <c r="E44" s="106">
        <f t="shared" si="4"/>
        <v>0</v>
      </c>
    </row>
    <row r="45" spans="1:5" s="47" customFormat="1" ht="12" customHeight="1">
      <c r="A45" s="213" t="s">
        <v>103</v>
      </c>
      <c r="B45" s="195" t="s">
        <v>184</v>
      </c>
      <c r="C45" s="105"/>
      <c r="D45" s="105"/>
      <c r="E45" s="106">
        <f t="shared" si="4"/>
        <v>0</v>
      </c>
    </row>
    <row r="46" spans="1:5" s="47" customFormat="1" ht="12" customHeight="1">
      <c r="A46" s="213" t="s">
        <v>175</v>
      </c>
      <c r="B46" s="195" t="s">
        <v>185</v>
      </c>
      <c r="C46" s="108"/>
      <c r="D46" s="108"/>
      <c r="E46" s="106">
        <f t="shared" si="4"/>
        <v>0</v>
      </c>
    </row>
    <row r="47" spans="1:5" s="47" customFormat="1" ht="12" customHeight="1">
      <c r="A47" s="214" t="s">
        <v>176</v>
      </c>
      <c r="B47" s="196" t="s">
        <v>319</v>
      </c>
      <c r="C47" s="182"/>
      <c r="D47" s="182"/>
      <c r="E47" s="106">
        <f t="shared" si="4"/>
        <v>0</v>
      </c>
    </row>
    <row r="48" spans="1:5" s="47" customFormat="1" ht="12" customHeight="1" thickBot="1">
      <c r="A48" s="214" t="s">
        <v>318</v>
      </c>
      <c r="B48" s="196" t="s">
        <v>186</v>
      </c>
      <c r="C48" s="182"/>
      <c r="D48" s="182"/>
      <c r="E48" s="106">
        <f t="shared" si="4"/>
        <v>0</v>
      </c>
    </row>
    <row r="49" spans="1:5" s="47" customFormat="1" ht="12" customHeight="1" thickBot="1">
      <c r="A49" s="25" t="s">
        <v>9</v>
      </c>
      <c r="B49" s="19" t="s">
        <v>187</v>
      </c>
      <c r="C49" s="103">
        <f>SUM(C50:C54)</f>
        <v>0</v>
      </c>
      <c r="D49" s="103">
        <f>SUM(D50:D54)</f>
        <v>0</v>
      </c>
      <c r="E49" s="103">
        <f>SUM(E50:E54)</f>
        <v>0</v>
      </c>
    </row>
    <row r="50" spans="1:5" s="47" customFormat="1" ht="12" customHeight="1">
      <c r="A50" s="212" t="s">
        <v>57</v>
      </c>
      <c r="B50" s="194" t="s">
        <v>191</v>
      </c>
      <c r="C50" s="224"/>
      <c r="D50" s="224"/>
      <c r="E50" s="106">
        <f>C50+D50</f>
        <v>0</v>
      </c>
    </row>
    <row r="51" spans="1:5" s="47" customFormat="1" ht="12" customHeight="1">
      <c r="A51" s="213" t="s">
        <v>58</v>
      </c>
      <c r="B51" s="195" t="s">
        <v>192</v>
      </c>
      <c r="C51" s="108"/>
      <c r="D51" s="108"/>
      <c r="E51" s="106">
        <f>C51+D51</f>
        <v>0</v>
      </c>
    </row>
    <row r="52" spans="1:5" s="47" customFormat="1" ht="12" customHeight="1">
      <c r="A52" s="213" t="s">
        <v>188</v>
      </c>
      <c r="B52" s="195" t="s">
        <v>193</v>
      </c>
      <c r="C52" s="108"/>
      <c r="D52" s="108"/>
      <c r="E52" s="106">
        <f>C52+D52</f>
        <v>0</v>
      </c>
    </row>
    <row r="53" spans="1:5" s="47" customFormat="1" ht="12" customHeight="1">
      <c r="A53" s="213" t="s">
        <v>189</v>
      </c>
      <c r="B53" s="195" t="s">
        <v>194</v>
      </c>
      <c r="C53" s="108"/>
      <c r="D53" s="108"/>
      <c r="E53" s="106">
        <f>C53+D53</f>
        <v>0</v>
      </c>
    </row>
    <row r="54" spans="1:5" s="47" customFormat="1" ht="12" customHeight="1" thickBot="1">
      <c r="A54" s="214" t="s">
        <v>190</v>
      </c>
      <c r="B54" s="196" t="s">
        <v>195</v>
      </c>
      <c r="C54" s="182"/>
      <c r="D54" s="182"/>
      <c r="E54" s="106">
        <f>C54+D54</f>
        <v>0</v>
      </c>
    </row>
    <row r="55" spans="1:5" s="47" customFormat="1" ht="12" customHeight="1" thickBot="1">
      <c r="A55" s="25" t="s">
        <v>104</v>
      </c>
      <c r="B55" s="19" t="s">
        <v>196</v>
      </c>
      <c r="C55" s="103">
        <f>SUM(C56:C58)</f>
        <v>0</v>
      </c>
      <c r="D55" s="103">
        <f>SUM(D56:D58)</f>
        <v>0</v>
      </c>
      <c r="E55" s="103">
        <f>SUM(E56:E58)</f>
        <v>0</v>
      </c>
    </row>
    <row r="56" spans="1:5" s="47" customFormat="1" ht="12" customHeight="1">
      <c r="A56" s="212" t="s">
        <v>59</v>
      </c>
      <c r="B56" s="194" t="s">
        <v>197</v>
      </c>
      <c r="C56" s="106"/>
      <c r="D56" s="106"/>
      <c r="E56" s="106">
        <f>C56+D56</f>
        <v>0</v>
      </c>
    </row>
    <row r="57" spans="1:5" s="47" customFormat="1" ht="12" customHeight="1">
      <c r="A57" s="213" t="s">
        <v>60</v>
      </c>
      <c r="B57" s="195" t="s">
        <v>308</v>
      </c>
      <c r="C57" s="105"/>
      <c r="D57" s="105"/>
      <c r="E57" s="106">
        <f>C57+D57</f>
        <v>0</v>
      </c>
    </row>
    <row r="58" spans="1:5" s="47" customFormat="1" ht="12" customHeight="1">
      <c r="A58" s="213" t="s">
        <v>200</v>
      </c>
      <c r="B58" s="195" t="s">
        <v>198</v>
      </c>
      <c r="C58" s="105"/>
      <c r="D58" s="105"/>
      <c r="E58" s="106">
        <f>C58+D58</f>
        <v>0</v>
      </c>
    </row>
    <row r="59" spans="1:5" s="47" customFormat="1" ht="12" customHeight="1" thickBot="1">
      <c r="A59" s="214" t="s">
        <v>201</v>
      </c>
      <c r="B59" s="196" t="s">
        <v>199</v>
      </c>
      <c r="C59" s="107"/>
      <c r="D59" s="107"/>
      <c r="E59" s="106">
        <f>C59+D59</f>
        <v>0</v>
      </c>
    </row>
    <row r="60" spans="1:5" s="47" customFormat="1" ht="12" customHeight="1" thickBot="1">
      <c r="A60" s="25" t="s">
        <v>11</v>
      </c>
      <c r="B60" s="98" t="s">
        <v>202</v>
      </c>
      <c r="C60" s="103">
        <f>SUM(C61:C63)</f>
        <v>0</v>
      </c>
      <c r="D60" s="103">
        <f>SUM(D61:D63)</f>
        <v>0</v>
      </c>
      <c r="E60" s="103">
        <f>SUM(E61:E63)</f>
        <v>0</v>
      </c>
    </row>
    <row r="61" spans="1:5" s="47" customFormat="1" ht="12" customHeight="1">
      <c r="A61" s="212" t="s">
        <v>105</v>
      </c>
      <c r="B61" s="194" t="s">
        <v>204</v>
      </c>
      <c r="C61" s="108"/>
      <c r="D61" s="108"/>
      <c r="E61" s="106">
        <f>C61+D61</f>
        <v>0</v>
      </c>
    </row>
    <row r="62" spans="1:5" s="47" customFormat="1" ht="12" customHeight="1">
      <c r="A62" s="213" t="s">
        <v>106</v>
      </c>
      <c r="B62" s="195" t="s">
        <v>309</v>
      </c>
      <c r="C62" s="108"/>
      <c r="D62" s="108"/>
      <c r="E62" s="106">
        <f>C62+D62</f>
        <v>0</v>
      </c>
    </row>
    <row r="63" spans="1:5" s="47" customFormat="1" ht="12" customHeight="1">
      <c r="A63" s="213" t="s">
        <v>128</v>
      </c>
      <c r="B63" s="195" t="s">
        <v>205</v>
      </c>
      <c r="C63" s="108"/>
      <c r="D63" s="108"/>
      <c r="E63" s="106">
        <f>C63+D63</f>
        <v>0</v>
      </c>
    </row>
    <row r="64" spans="1:5" s="47" customFormat="1" ht="12" customHeight="1" thickBot="1">
      <c r="A64" s="214" t="s">
        <v>203</v>
      </c>
      <c r="B64" s="196" t="s">
        <v>206</v>
      </c>
      <c r="C64" s="108"/>
      <c r="D64" s="108"/>
      <c r="E64" s="106">
        <f>C64+D64</f>
        <v>0</v>
      </c>
    </row>
    <row r="65" spans="1:5" s="47" customFormat="1" ht="12" customHeight="1" thickBot="1">
      <c r="A65" s="25" t="s">
        <v>12</v>
      </c>
      <c r="B65" s="19" t="s">
        <v>207</v>
      </c>
      <c r="C65" s="109">
        <f>+C8+C15+C22+C29+C37+C49+C55+C60</f>
        <v>0</v>
      </c>
      <c r="D65" s="109">
        <f>+D8+D15+D22+D29+D37+D49+D55+D60</f>
        <v>0</v>
      </c>
      <c r="E65" s="109">
        <f>+E8+E15+E22+E29+E37+E49+E55+E60</f>
        <v>0</v>
      </c>
    </row>
    <row r="66" spans="1:5" s="47" customFormat="1" ht="12" customHeight="1" thickBot="1">
      <c r="A66" s="215" t="s">
        <v>298</v>
      </c>
      <c r="B66" s="98" t="s">
        <v>209</v>
      </c>
      <c r="C66" s="103">
        <f>SUM(C67:C69)</f>
        <v>0</v>
      </c>
      <c r="D66" s="103">
        <f>SUM(D67:D69)</f>
        <v>0</v>
      </c>
      <c r="E66" s="103">
        <f>SUM(E67:E69)</f>
        <v>0</v>
      </c>
    </row>
    <row r="67" spans="1:5" s="47" customFormat="1" ht="12" customHeight="1">
      <c r="A67" s="212" t="s">
        <v>240</v>
      </c>
      <c r="B67" s="194" t="s">
        <v>210</v>
      </c>
      <c r="C67" s="108"/>
      <c r="D67" s="108"/>
      <c r="E67" s="106">
        <f>C67+D67</f>
        <v>0</v>
      </c>
    </row>
    <row r="68" spans="1:5" s="47" customFormat="1" ht="12" customHeight="1">
      <c r="A68" s="213" t="s">
        <v>249</v>
      </c>
      <c r="B68" s="195" t="s">
        <v>211</v>
      </c>
      <c r="C68" s="108"/>
      <c r="D68" s="108"/>
      <c r="E68" s="106">
        <f>C68+D68</f>
        <v>0</v>
      </c>
    </row>
    <row r="69" spans="1:5" s="47" customFormat="1" ht="12" customHeight="1" thickBot="1">
      <c r="A69" s="214" t="s">
        <v>250</v>
      </c>
      <c r="B69" s="197" t="s">
        <v>212</v>
      </c>
      <c r="C69" s="108"/>
      <c r="D69" s="108"/>
      <c r="E69" s="106">
        <f>C69+D69</f>
        <v>0</v>
      </c>
    </row>
    <row r="70" spans="1:5" s="47" customFormat="1" ht="12" customHeight="1" thickBot="1">
      <c r="A70" s="215" t="s">
        <v>213</v>
      </c>
      <c r="B70" s="98" t="s">
        <v>214</v>
      </c>
      <c r="C70" s="103">
        <f>SUM(C71:C74)</f>
        <v>0</v>
      </c>
      <c r="D70" s="103">
        <f>SUM(D71:D74)</f>
        <v>0</v>
      </c>
      <c r="E70" s="103">
        <f>SUM(E71:E74)</f>
        <v>0</v>
      </c>
    </row>
    <row r="71" spans="1:5" s="47" customFormat="1" ht="12" customHeight="1">
      <c r="A71" s="212" t="s">
        <v>82</v>
      </c>
      <c r="B71" s="194" t="s">
        <v>215</v>
      </c>
      <c r="C71" s="108"/>
      <c r="D71" s="108"/>
      <c r="E71" s="106">
        <f>C71+D71</f>
        <v>0</v>
      </c>
    </row>
    <row r="72" spans="1:5" s="47" customFormat="1" ht="12" customHeight="1">
      <c r="A72" s="213" t="s">
        <v>83</v>
      </c>
      <c r="B72" s="195" t="s">
        <v>216</v>
      </c>
      <c r="C72" s="108"/>
      <c r="D72" s="108"/>
      <c r="E72" s="106">
        <f>C72+D72</f>
        <v>0</v>
      </c>
    </row>
    <row r="73" spans="1:5" s="47" customFormat="1" ht="12" customHeight="1">
      <c r="A73" s="213" t="s">
        <v>241</v>
      </c>
      <c r="B73" s="195" t="s">
        <v>217</v>
      </c>
      <c r="C73" s="108"/>
      <c r="D73" s="108"/>
      <c r="E73" s="106">
        <f>C73+D73</f>
        <v>0</v>
      </c>
    </row>
    <row r="74" spans="1:5" s="47" customFormat="1" ht="12" customHeight="1" thickBot="1">
      <c r="A74" s="214" t="s">
        <v>242</v>
      </c>
      <c r="B74" s="196" t="s">
        <v>218</v>
      </c>
      <c r="C74" s="108"/>
      <c r="D74" s="108"/>
      <c r="E74" s="106">
        <f>C74+D74</f>
        <v>0</v>
      </c>
    </row>
    <row r="75" spans="1:5" s="47" customFormat="1" ht="12" customHeight="1" thickBot="1">
      <c r="A75" s="215" t="s">
        <v>219</v>
      </c>
      <c r="B75" s="98" t="s">
        <v>220</v>
      </c>
      <c r="C75" s="103">
        <f>SUM(C76:C77)</f>
        <v>0</v>
      </c>
      <c r="D75" s="103">
        <f>SUM(D76:D77)</f>
        <v>0</v>
      </c>
      <c r="E75" s="103">
        <f>SUM(E76:E77)</f>
        <v>0</v>
      </c>
    </row>
    <row r="76" spans="1:5" s="47" customFormat="1" ht="12" customHeight="1">
      <c r="A76" s="212" t="s">
        <v>243</v>
      </c>
      <c r="B76" s="194" t="s">
        <v>221</v>
      </c>
      <c r="C76" s="108"/>
      <c r="D76" s="108"/>
      <c r="E76" s="106">
        <f>C76+D76</f>
        <v>0</v>
      </c>
    </row>
    <row r="77" spans="1:5" s="47" customFormat="1" ht="12" customHeight="1" thickBot="1">
      <c r="A77" s="214" t="s">
        <v>244</v>
      </c>
      <c r="B77" s="196" t="s">
        <v>222</v>
      </c>
      <c r="C77" s="108"/>
      <c r="D77" s="108"/>
      <c r="E77" s="106">
        <f>C77+D77</f>
        <v>0</v>
      </c>
    </row>
    <row r="78" spans="1:5" s="46" customFormat="1" ht="12" customHeight="1" thickBot="1">
      <c r="A78" s="215" t="s">
        <v>223</v>
      </c>
      <c r="B78" s="98" t="s">
        <v>224</v>
      </c>
      <c r="C78" s="103">
        <f>SUM(C79:C81)</f>
        <v>0</v>
      </c>
      <c r="D78" s="103">
        <f>SUM(D79:D81)</f>
        <v>0</v>
      </c>
      <c r="E78" s="103">
        <f>SUM(E79:E81)</f>
        <v>0</v>
      </c>
    </row>
    <row r="79" spans="1:5" s="47" customFormat="1" ht="12" customHeight="1">
      <c r="A79" s="212" t="s">
        <v>245</v>
      </c>
      <c r="B79" s="194" t="s">
        <v>225</v>
      </c>
      <c r="C79" s="108"/>
      <c r="D79" s="108"/>
      <c r="E79" s="106">
        <f>C79+D79</f>
        <v>0</v>
      </c>
    </row>
    <row r="80" spans="1:5" s="47" customFormat="1" ht="12" customHeight="1">
      <c r="A80" s="213" t="s">
        <v>246</v>
      </c>
      <c r="B80" s="195" t="s">
        <v>226</v>
      </c>
      <c r="C80" s="108"/>
      <c r="D80" s="108"/>
      <c r="E80" s="106">
        <f>C80+D80</f>
        <v>0</v>
      </c>
    </row>
    <row r="81" spans="1:5" s="47" customFormat="1" ht="12" customHeight="1" thickBot="1">
      <c r="A81" s="214" t="s">
        <v>247</v>
      </c>
      <c r="B81" s="196" t="s">
        <v>227</v>
      </c>
      <c r="C81" s="108"/>
      <c r="D81" s="108"/>
      <c r="E81" s="106">
        <f>C81+D81</f>
        <v>0</v>
      </c>
    </row>
    <row r="82" spans="1:5" s="47" customFormat="1" ht="12" customHeight="1" thickBot="1">
      <c r="A82" s="215" t="s">
        <v>228</v>
      </c>
      <c r="B82" s="98" t="s">
        <v>248</v>
      </c>
      <c r="C82" s="103">
        <f>SUM(C83:C86)</f>
        <v>0</v>
      </c>
      <c r="D82" s="103">
        <f>SUM(D83:D86)</f>
        <v>0</v>
      </c>
      <c r="E82" s="103">
        <f>SUM(E83:E86)</f>
        <v>0</v>
      </c>
    </row>
    <row r="83" spans="1:5" s="47" customFormat="1" ht="12" customHeight="1">
      <c r="A83" s="216" t="s">
        <v>229</v>
      </c>
      <c r="B83" s="194" t="s">
        <v>230</v>
      </c>
      <c r="C83" s="108"/>
      <c r="D83" s="108"/>
      <c r="E83" s="106">
        <f>C83+D83</f>
        <v>0</v>
      </c>
    </row>
    <row r="84" spans="1:5" s="47" customFormat="1" ht="12" customHeight="1">
      <c r="A84" s="217" t="s">
        <v>231</v>
      </c>
      <c r="B84" s="195" t="s">
        <v>232</v>
      </c>
      <c r="C84" s="108"/>
      <c r="D84" s="108"/>
      <c r="E84" s="106">
        <f>C84+D84</f>
        <v>0</v>
      </c>
    </row>
    <row r="85" spans="1:5" s="47" customFormat="1" ht="12" customHeight="1">
      <c r="A85" s="217" t="s">
        <v>233</v>
      </c>
      <c r="B85" s="195" t="s">
        <v>234</v>
      </c>
      <c r="C85" s="108"/>
      <c r="D85" s="108"/>
      <c r="E85" s="106">
        <f>C85+D85</f>
        <v>0</v>
      </c>
    </row>
    <row r="86" spans="1:5" s="46" customFormat="1" ht="12" customHeight="1" thickBot="1">
      <c r="A86" s="218" t="s">
        <v>235</v>
      </c>
      <c r="B86" s="196" t="s">
        <v>236</v>
      </c>
      <c r="C86" s="108"/>
      <c r="D86" s="108"/>
      <c r="E86" s="106">
        <f>C86+D86</f>
        <v>0</v>
      </c>
    </row>
    <row r="87" spans="1:5" s="46" customFormat="1" ht="12" customHeight="1" thickBot="1">
      <c r="A87" s="215" t="s">
        <v>237</v>
      </c>
      <c r="B87" s="98" t="s">
        <v>361</v>
      </c>
      <c r="C87" s="225"/>
      <c r="D87" s="225"/>
      <c r="E87" s="225"/>
    </row>
    <row r="88" spans="1:5" s="46" customFormat="1" ht="12" customHeight="1" thickBot="1">
      <c r="A88" s="215" t="s">
        <v>386</v>
      </c>
      <c r="B88" s="98" t="s">
        <v>238</v>
      </c>
      <c r="C88" s="225"/>
      <c r="D88" s="225"/>
      <c r="E88" s="225"/>
    </row>
    <row r="89" spans="1:5" s="46" customFormat="1" ht="12" customHeight="1" thickBot="1">
      <c r="A89" s="215" t="s">
        <v>387</v>
      </c>
      <c r="B89" s="201" t="s">
        <v>364</v>
      </c>
      <c r="C89" s="109">
        <f>+C66+C70+C75+C78+C82+C88+C87</f>
        <v>0</v>
      </c>
      <c r="D89" s="109">
        <f>+D66+D70+D75+D78+D82+D88+D87</f>
        <v>0</v>
      </c>
      <c r="E89" s="109">
        <f>+E66+E70+E75+E78+E82+E88+E87</f>
        <v>0</v>
      </c>
    </row>
    <row r="90" spans="1:5" s="46" customFormat="1" ht="12" customHeight="1" thickBot="1">
      <c r="A90" s="219" t="s">
        <v>388</v>
      </c>
      <c r="B90" s="202" t="s">
        <v>389</v>
      </c>
      <c r="C90" s="109">
        <f>+C65+C89</f>
        <v>0</v>
      </c>
      <c r="D90" s="109">
        <f>+D65+D89</f>
        <v>0</v>
      </c>
      <c r="E90" s="109">
        <f>+E65+E89</f>
        <v>0</v>
      </c>
    </row>
    <row r="91" spans="1:5" s="47" customFormat="1" ht="15" customHeight="1" thickBot="1">
      <c r="A91" s="87"/>
      <c r="B91" s="88"/>
      <c r="C91" s="165"/>
      <c r="D91" s="165"/>
      <c r="E91" s="165"/>
    </row>
    <row r="92" spans="1:5" s="39" customFormat="1" ht="16.5" customHeight="1" thickBot="1">
      <c r="A92" s="89"/>
      <c r="B92" s="90" t="s">
        <v>43</v>
      </c>
      <c r="C92" s="166"/>
      <c r="D92" s="166"/>
      <c r="E92" s="166"/>
    </row>
    <row r="93" spans="1:5" s="48" customFormat="1" ht="12" customHeight="1" thickBot="1">
      <c r="A93" s="186" t="s">
        <v>4</v>
      </c>
      <c r="B93" s="24" t="s">
        <v>393</v>
      </c>
      <c r="C93" s="102">
        <f>+C94+C95+C96+C97+C98+C111</f>
        <v>0</v>
      </c>
      <c r="D93" s="102">
        <f>+D94+D95+D96+D97+D98+D111</f>
        <v>0</v>
      </c>
      <c r="E93" s="239">
        <f>+E94+E95+E96+E97+E98+E111</f>
        <v>0</v>
      </c>
    </row>
    <row r="94" spans="1:5" ht="12" customHeight="1">
      <c r="A94" s="220" t="s">
        <v>61</v>
      </c>
      <c r="B94" s="8" t="s">
        <v>34</v>
      </c>
      <c r="C94" s="104"/>
      <c r="D94" s="104"/>
      <c r="E94" s="106">
        <f aca="true" t="shared" si="5" ref="E94:E113">C94+D94</f>
        <v>0</v>
      </c>
    </row>
    <row r="95" spans="1:5" ht="12" customHeight="1">
      <c r="A95" s="213" t="s">
        <v>62</v>
      </c>
      <c r="B95" s="6" t="s">
        <v>107</v>
      </c>
      <c r="C95" s="105"/>
      <c r="D95" s="105"/>
      <c r="E95" s="106">
        <f t="shared" si="5"/>
        <v>0</v>
      </c>
    </row>
    <row r="96" spans="1:5" ht="12" customHeight="1">
      <c r="A96" s="213" t="s">
        <v>63</v>
      </c>
      <c r="B96" s="6" t="s">
        <v>80</v>
      </c>
      <c r="C96" s="107"/>
      <c r="D96" s="107"/>
      <c r="E96" s="106">
        <f t="shared" si="5"/>
        <v>0</v>
      </c>
    </row>
    <row r="97" spans="1:5" ht="12" customHeight="1">
      <c r="A97" s="213" t="s">
        <v>64</v>
      </c>
      <c r="B97" s="9" t="s">
        <v>108</v>
      </c>
      <c r="C97" s="107"/>
      <c r="D97" s="107"/>
      <c r="E97" s="106">
        <f t="shared" si="5"/>
        <v>0</v>
      </c>
    </row>
    <row r="98" spans="1:5" ht="12" customHeight="1">
      <c r="A98" s="213" t="s">
        <v>72</v>
      </c>
      <c r="B98" s="17" t="s">
        <v>109</v>
      </c>
      <c r="C98" s="107"/>
      <c r="D98" s="107"/>
      <c r="E98" s="106">
        <f t="shared" si="5"/>
        <v>0</v>
      </c>
    </row>
    <row r="99" spans="1:5" ht="12" customHeight="1">
      <c r="A99" s="213" t="s">
        <v>65</v>
      </c>
      <c r="B99" s="6" t="s">
        <v>390</v>
      </c>
      <c r="C99" s="107"/>
      <c r="D99" s="107"/>
      <c r="E99" s="106">
        <f t="shared" si="5"/>
        <v>0</v>
      </c>
    </row>
    <row r="100" spans="1:5" ht="12" customHeight="1">
      <c r="A100" s="213" t="s">
        <v>66</v>
      </c>
      <c r="B100" s="65" t="s">
        <v>327</v>
      </c>
      <c r="C100" s="107"/>
      <c r="D100" s="107"/>
      <c r="E100" s="106">
        <f t="shared" si="5"/>
        <v>0</v>
      </c>
    </row>
    <row r="101" spans="1:5" ht="12" customHeight="1">
      <c r="A101" s="213" t="s">
        <v>73</v>
      </c>
      <c r="B101" s="65" t="s">
        <v>326</v>
      </c>
      <c r="C101" s="107"/>
      <c r="D101" s="107"/>
      <c r="E101" s="106">
        <f t="shared" si="5"/>
        <v>0</v>
      </c>
    </row>
    <row r="102" spans="1:5" ht="12" customHeight="1">
      <c r="A102" s="213" t="s">
        <v>74</v>
      </c>
      <c r="B102" s="65" t="s">
        <v>254</v>
      </c>
      <c r="C102" s="107"/>
      <c r="D102" s="107"/>
      <c r="E102" s="106">
        <f t="shared" si="5"/>
        <v>0</v>
      </c>
    </row>
    <row r="103" spans="1:5" ht="12" customHeight="1">
      <c r="A103" s="213" t="s">
        <v>75</v>
      </c>
      <c r="B103" s="66" t="s">
        <v>255</v>
      </c>
      <c r="C103" s="107"/>
      <c r="D103" s="107"/>
      <c r="E103" s="106">
        <f t="shared" si="5"/>
        <v>0</v>
      </c>
    </row>
    <row r="104" spans="1:5" ht="12" customHeight="1">
      <c r="A104" s="213" t="s">
        <v>76</v>
      </c>
      <c r="B104" s="66" t="s">
        <v>256</v>
      </c>
      <c r="C104" s="107"/>
      <c r="D104" s="107"/>
      <c r="E104" s="106">
        <f t="shared" si="5"/>
        <v>0</v>
      </c>
    </row>
    <row r="105" spans="1:5" ht="12" customHeight="1">
      <c r="A105" s="213" t="s">
        <v>78</v>
      </c>
      <c r="B105" s="65" t="s">
        <v>257</v>
      </c>
      <c r="C105" s="107"/>
      <c r="D105" s="107"/>
      <c r="E105" s="106">
        <f t="shared" si="5"/>
        <v>0</v>
      </c>
    </row>
    <row r="106" spans="1:5" ht="12" customHeight="1">
      <c r="A106" s="213" t="s">
        <v>110</v>
      </c>
      <c r="B106" s="65" t="s">
        <v>258</v>
      </c>
      <c r="C106" s="107"/>
      <c r="D106" s="107"/>
      <c r="E106" s="106">
        <f t="shared" si="5"/>
        <v>0</v>
      </c>
    </row>
    <row r="107" spans="1:5" ht="12" customHeight="1">
      <c r="A107" s="213" t="s">
        <v>252</v>
      </c>
      <c r="B107" s="66" t="s">
        <v>259</v>
      </c>
      <c r="C107" s="107"/>
      <c r="D107" s="107"/>
      <c r="E107" s="106">
        <f t="shared" si="5"/>
        <v>0</v>
      </c>
    </row>
    <row r="108" spans="1:5" ht="12" customHeight="1">
      <c r="A108" s="221" t="s">
        <v>253</v>
      </c>
      <c r="B108" s="67" t="s">
        <v>260</v>
      </c>
      <c r="C108" s="107"/>
      <c r="D108" s="107"/>
      <c r="E108" s="106">
        <f t="shared" si="5"/>
        <v>0</v>
      </c>
    </row>
    <row r="109" spans="1:5" ht="12" customHeight="1">
      <c r="A109" s="213" t="s">
        <v>324</v>
      </c>
      <c r="B109" s="67" t="s">
        <v>261</v>
      </c>
      <c r="C109" s="107"/>
      <c r="D109" s="107"/>
      <c r="E109" s="106">
        <f t="shared" si="5"/>
        <v>0</v>
      </c>
    </row>
    <row r="110" spans="1:5" ht="12" customHeight="1">
      <c r="A110" s="213" t="s">
        <v>325</v>
      </c>
      <c r="B110" s="66" t="s">
        <v>262</v>
      </c>
      <c r="C110" s="105"/>
      <c r="D110" s="105"/>
      <c r="E110" s="106">
        <f t="shared" si="5"/>
        <v>0</v>
      </c>
    </row>
    <row r="111" spans="1:5" ht="12" customHeight="1">
      <c r="A111" s="213" t="s">
        <v>329</v>
      </c>
      <c r="B111" s="9" t="s">
        <v>35</v>
      </c>
      <c r="C111" s="105"/>
      <c r="D111" s="105"/>
      <c r="E111" s="106">
        <f t="shared" si="5"/>
        <v>0</v>
      </c>
    </row>
    <row r="112" spans="1:5" ht="12" customHeight="1">
      <c r="A112" s="214" t="s">
        <v>330</v>
      </c>
      <c r="B112" s="6" t="s">
        <v>391</v>
      </c>
      <c r="C112" s="107"/>
      <c r="D112" s="107"/>
      <c r="E112" s="106">
        <f t="shared" si="5"/>
        <v>0</v>
      </c>
    </row>
    <row r="113" spans="1:5" ht="12" customHeight="1" thickBot="1">
      <c r="A113" s="222" t="s">
        <v>331</v>
      </c>
      <c r="B113" s="68" t="s">
        <v>392</v>
      </c>
      <c r="C113" s="111"/>
      <c r="D113" s="111"/>
      <c r="E113" s="106">
        <f t="shared" si="5"/>
        <v>0</v>
      </c>
    </row>
    <row r="114" spans="1:5" ht="12" customHeight="1" thickBot="1">
      <c r="A114" s="25" t="s">
        <v>5</v>
      </c>
      <c r="B114" s="23" t="s">
        <v>263</v>
      </c>
      <c r="C114" s="103">
        <f>+C115+C117+C119</f>
        <v>0</v>
      </c>
      <c r="D114" s="103">
        <f>+D115+D117+D119</f>
        <v>0</v>
      </c>
      <c r="E114" s="103">
        <f>+E115+E117+E119</f>
        <v>0</v>
      </c>
    </row>
    <row r="115" spans="1:5" ht="12" customHeight="1">
      <c r="A115" s="212" t="s">
        <v>67</v>
      </c>
      <c r="B115" s="6" t="s">
        <v>126</v>
      </c>
      <c r="C115" s="106"/>
      <c r="D115" s="106"/>
      <c r="E115" s="106">
        <f aca="true" t="shared" si="6" ref="E115:E127">C115+D115</f>
        <v>0</v>
      </c>
    </row>
    <row r="116" spans="1:5" ht="12" customHeight="1">
      <c r="A116" s="212" t="s">
        <v>68</v>
      </c>
      <c r="B116" s="10" t="s">
        <v>267</v>
      </c>
      <c r="C116" s="106"/>
      <c r="D116" s="106"/>
      <c r="E116" s="106">
        <f t="shared" si="6"/>
        <v>0</v>
      </c>
    </row>
    <row r="117" spans="1:5" ht="12" customHeight="1">
      <c r="A117" s="212" t="s">
        <v>69</v>
      </c>
      <c r="B117" s="10" t="s">
        <v>111</v>
      </c>
      <c r="C117" s="105"/>
      <c r="D117" s="105"/>
      <c r="E117" s="106">
        <f t="shared" si="6"/>
        <v>0</v>
      </c>
    </row>
    <row r="118" spans="1:5" ht="12" customHeight="1">
      <c r="A118" s="212" t="s">
        <v>70</v>
      </c>
      <c r="B118" s="10" t="s">
        <v>268</v>
      </c>
      <c r="C118" s="95"/>
      <c r="D118" s="95"/>
      <c r="E118" s="106">
        <f t="shared" si="6"/>
        <v>0</v>
      </c>
    </row>
    <row r="119" spans="1:5" ht="12" customHeight="1">
      <c r="A119" s="212" t="s">
        <v>71</v>
      </c>
      <c r="B119" s="100" t="s">
        <v>129</v>
      </c>
      <c r="C119" s="95"/>
      <c r="D119" s="95"/>
      <c r="E119" s="106">
        <f t="shared" si="6"/>
        <v>0</v>
      </c>
    </row>
    <row r="120" spans="1:5" ht="12" customHeight="1">
      <c r="A120" s="212" t="s">
        <v>77</v>
      </c>
      <c r="B120" s="99" t="s">
        <v>310</v>
      </c>
      <c r="C120" s="95"/>
      <c r="D120" s="95"/>
      <c r="E120" s="106">
        <f t="shared" si="6"/>
        <v>0</v>
      </c>
    </row>
    <row r="121" spans="1:5" ht="12" customHeight="1">
      <c r="A121" s="212" t="s">
        <v>79</v>
      </c>
      <c r="B121" s="190" t="s">
        <v>273</v>
      </c>
      <c r="C121" s="95"/>
      <c r="D121" s="95"/>
      <c r="E121" s="106">
        <f t="shared" si="6"/>
        <v>0</v>
      </c>
    </row>
    <row r="122" spans="1:5" ht="12" customHeight="1">
      <c r="A122" s="212" t="s">
        <v>112</v>
      </c>
      <c r="B122" s="66" t="s">
        <v>256</v>
      </c>
      <c r="C122" s="95"/>
      <c r="D122" s="95"/>
      <c r="E122" s="106">
        <f t="shared" si="6"/>
        <v>0</v>
      </c>
    </row>
    <row r="123" spans="1:5" ht="12" customHeight="1">
      <c r="A123" s="212" t="s">
        <v>113</v>
      </c>
      <c r="B123" s="66" t="s">
        <v>272</v>
      </c>
      <c r="C123" s="95"/>
      <c r="D123" s="95"/>
      <c r="E123" s="106">
        <f t="shared" si="6"/>
        <v>0</v>
      </c>
    </row>
    <row r="124" spans="1:5" ht="12" customHeight="1">
      <c r="A124" s="212" t="s">
        <v>114</v>
      </c>
      <c r="B124" s="66" t="s">
        <v>271</v>
      </c>
      <c r="C124" s="95"/>
      <c r="D124" s="95"/>
      <c r="E124" s="106">
        <f t="shared" si="6"/>
        <v>0</v>
      </c>
    </row>
    <row r="125" spans="1:5" ht="12" customHeight="1">
      <c r="A125" s="212" t="s">
        <v>264</v>
      </c>
      <c r="B125" s="66" t="s">
        <v>259</v>
      </c>
      <c r="C125" s="95"/>
      <c r="D125" s="95"/>
      <c r="E125" s="106">
        <f t="shared" si="6"/>
        <v>0</v>
      </c>
    </row>
    <row r="126" spans="1:5" ht="12" customHeight="1">
      <c r="A126" s="212" t="s">
        <v>265</v>
      </c>
      <c r="B126" s="66" t="s">
        <v>270</v>
      </c>
      <c r="C126" s="95"/>
      <c r="D126" s="95"/>
      <c r="E126" s="106">
        <f t="shared" si="6"/>
        <v>0</v>
      </c>
    </row>
    <row r="127" spans="1:5" ht="12" customHeight="1" thickBot="1">
      <c r="A127" s="221" t="s">
        <v>266</v>
      </c>
      <c r="B127" s="66" t="s">
        <v>269</v>
      </c>
      <c r="C127" s="96"/>
      <c r="D127" s="96"/>
      <c r="E127" s="106">
        <f t="shared" si="6"/>
        <v>0</v>
      </c>
    </row>
    <row r="128" spans="1:5" ht="12" customHeight="1" thickBot="1">
      <c r="A128" s="25" t="s">
        <v>6</v>
      </c>
      <c r="B128" s="54" t="s">
        <v>334</v>
      </c>
      <c r="C128" s="103">
        <f>+C93+C114</f>
        <v>0</v>
      </c>
      <c r="D128" s="103">
        <f>+D93+D114</f>
        <v>0</v>
      </c>
      <c r="E128" s="103">
        <f>+E93+E114</f>
        <v>0</v>
      </c>
    </row>
    <row r="129" spans="1:5" ht="12" customHeight="1" thickBot="1">
      <c r="A129" s="25" t="s">
        <v>7</v>
      </c>
      <c r="B129" s="54" t="s">
        <v>335</v>
      </c>
      <c r="C129" s="103">
        <f>+C130+C131+C132</f>
        <v>0</v>
      </c>
      <c r="D129" s="103">
        <f>+D130+D131+D132</f>
        <v>0</v>
      </c>
      <c r="E129" s="103">
        <f>+E130+E131+E132</f>
        <v>0</v>
      </c>
    </row>
    <row r="130" spans="1:5" s="48" customFormat="1" ht="12" customHeight="1">
      <c r="A130" s="212" t="s">
        <v>164</v>
      </c>
      <c r="B130" s="7" t="s">
        <v>396</v>
      </c>
      <c r="C130" s="95"/>
      <c r="D130" s="95"/>
      <c r="E130" s="106">
        <f>C130+D130</f>
        <v>0</v>
      </c>
    </row>
    <row r="131" spans="1:5" ht="12" customHeight="1">
      <c r="A131" s="212" t="s">
        <v>167</v>
      </c>
      <c r="B131" s="7" t="s">
        <v>343</v>
      </c>
      <c r="C131" s="95"/>
      <c r="D131" s="95"/>
      <c r="E131" s="106">
        <f>C131+D131</f>
        <v>0</v>
      </c>
    </row>
    <row r="132" spans="1:5" ht="12" customHeight="1" thickBot="1">
      <c r="A132" s="221" t="s">
        <v>168</v>
      </c>
      <c r="B132" s="5" t="s">
        <v>395</v>
      </c>
      <c r="C132" s="95"/>
      <c r="D132" s="95"/>
      <c r="E132" s="106">
        <f>C132+D132</f>
        <v>0</v>
      </c>
    </row>
    <row r="133" spans="1:5" ht="12" customHeight="1" thickBot="1">
      <c r="A133" s="25" t="s">
        <v>8</v>
      </c>
      <c r="B133" s="54" t="s">
        <v>336</v>
      </c>
      <c r="C133" s="103">
        <f>+C134+C135+C136+C137+C138+C139</f>
        <v>0</v>
      </c>
      <c r="D133" s="103">
        <f>+D134+D135+D136+D137+D138+D139</f>
        <v>0</v>
      </c>
      <c r="E133" s="103">
        <f>+E134+E135+E136+E137+E138+E139</f>
        <v>0</v>
      </c>
    </row>
    <row r="134" spans="1:5" ht="12" customHeight="1">
      <c r="A134" s="212" t="s">
        <v>54</v>
      </c>
      <c r="B134" s="7" t="s">
        <v>345</v>
      </c>
      <c r="C134" s="95"/>
      <c r="D134" s="95"/>
      <c r="E134" s="106">
        <f aca="true" t="shared" si="7" ref="E134:E139">C134+D134</f>
        <v>0</v>
      </c>
    </row>
    <row r="135" spans="1:5" ht="12" customHeight="1">
      <c r="A135" s="212" t="s">
        <v>55</v>
      </c>
      <c r="B135" s="7" t="s">
        <v>337</v>
      </c>
      <c r="C135" s="95"/>
      <c r="D135" s="95"/>
      <c r="E135" s="106">
        <f t="shared" si="7"/>
        <v>0</v>
      </c>
    </row>
    <row r="136" spans="1:5" ht="12" customHeight="1">
      <c r="A136" s="212" t="s">
        <v>56</v>
      </c>
      <c r="B136" s="7" t="s">
        <v>338</v>
      </c>
      <c r="C136" s="95"/>
      <c r="D136" s="95"/>
      <c r="E136" s="106">
        <f t="shared" si="7"/>
        <v>0</v>
      </c>
    </row>
    <row r="137" spans="1:5" ht="12" customHeight="1">
      <c r="A137" s="212" t="s">
        <v>99</v>
      </c>
      <c r="B137" s="7" t="s">
        <v>394</v>
      </c>
      <c r="C137" s="95"/>
      <c r="D137" s="95"/>
      <c r="E137" s="106">
        <f t="shared" si="7"/>
        <v>0</v>
      </c>
    </row>
    <row r="138" spans="1:5" ht="12" customHeight="1">
      <c r="A138" s="212" t="s">
        <v>100</v>
      </c>
      <c r="B138" s="7" t="s">
        <v>340</v>
      </c>
      <c r="C138" s="95"/>
      <c r="D138" s="95"/>
      <c r="E138" s="106">
        <f t="shared" si="7"/>
        <v>0</v>
      </c>
    </row>
    <row r="139" spans="1:5" s="48" customFormat="1" ht="12" customHeight="1" thickBot="1">
      <c r="A139" s="221" t="s">
        <v>101</v>
      </c>
      <c r="B139" s="5" t="s">
        <v>341</v>
      </c>
      <c r="C139" s="95"/>
      <c r="D139" s="95"/>
      <c r="E139" s="106">
        <f t="shared" si="7"/>
        <v>0</v>
      </c>
    </row>
    <row r="140" spans="1:9" ht="12" customHeight="1" thickBot="1">
      <c r="A140" s="25" t="s">
        <v>9</v>
      </c>
      <c r="B140" s="54" t="s">
        <v>402</v>
      </c>
      <c r="C140" s="109">
        <f>+C141+C142+C144+C145+C143</f>
        <v>0</v>
      </c>
      <c r="D140" s="109">
        <f>+D141+D142+D144+D145+D143</f>
        <v>0</v>
      </c>
      <c r="E140" s="109">
        <f>+E141+E142+E144+E145+E143</f>
        <v>0</v>
      </c>
      <c r="I140" s="94"/>
    </row>
    <row r="141" spans="1:5" ht="12.75">
      <c r="A141" s="212" t="s">
        <v>57</v>
      </c>
      <c r="B141" s="7" t="s">
        <v>274</v>
      </c>
      <c r="C141" s="95"/>
      <c r="D141" s="95"/>
      <c r="E141" s="106">
        <f>C141+D141</f>
        <v>0</v>
      </c>
    </row>
    <row r="142" spans="1:5" ht="12" customHeight="1">
      <c r="A142" s="212" t="s">
        <v>58</v>
      </c>
      <c r="B142" s="7" t="s">
        <v>275</v>
      </c>
      <c r="C142" s="95"/>
      <c r="D142" s="95"/>
      <c r="E142" s="106">
        <f>C142+D142</f>
        <v>0</v>
      </c>
    </row>
    <row r="143" spans="1:5" s="48" customFormat="1" ht="12" customHeight="1">
      <c r="A143" s="212" t="s">
        <v>188</v>
      </c>
      <c r="B143" s="7" t="s">
        <v>401</v>
      </c>
      <c r="C143" s="95"/>
      <c r="D143" s="95"/>
      <c r="E143" s="106">
        <f>C143+D143</f>
        <v>0</v>
      </c>
    </row>
    <row r="144" spans="1:5" s="48" customFormat="1" ht="12" customHeight="1">
      <c r="A144" s="212" t="s">
        <v>189</v>
      </c>
      <c r="B144" s="7" t="s">
        <v>350</v>
      </c>
      <c r="C144" s="95"/>
      <c r="D144" s="95"/>
      <c r="E144" s="106">
        <f>C144+D144</f>
        <v>0</v>
      </c>
    </row>
    <row r="145" spans="1:5" s="48" customFormat="1" ht="12" customHeight="1" thickBot="1">
      <c r="A145" s="221" t="s">
        <v>190</v>
      </c>
      <c r="B145" s="5" t="s">
        <v>294</v>
      </c>
      <c r="C145" s="95"/>
      <c r="D145" s="95"/>
      <c r="E145" s="106">
        <f>C145+D145</f>
        <v>0</v>
      </c>
    </row>
    <row r="146" spans="1:5" s="48" customFormat="1" ht="12" customHeight="1" thickBot="1">
      <c r="A146" s="25" t="s">
        <v>10</v>
      </c>
      <c r="B146" s="54" t="s">
        <v>351</v>
      </c>
      <c r="C146" s="112">
        <f>+C147+C148+C149+C150+C151</f>
        <v>0</v>
      </c>
      <c r="D146" s="112">
        <f>+D147+D148+D149+D150+D151</f>
        <v>0</v>
      </c>
      <c r="E146" s="112">
        <f>+E147+E148+E149+E150+E151</f>
        <v>0</v>
      </c>
    </row>
    <row r="147" spans="1:5" s="48" customFormat="1" ht="12" customHeight="1">
      <c r="A147" s="212" t="s">
        <v>59</v>
      </c>
      <c r="B147" s="7" t="s">
        <v>346</v>
      </c>
      <c r="C147" s="95"/>
      <c r="D147" s="95"/>
      <c r="E147" s="95"/>
    </row>
    <row r="148" spans="1:5" s="48" customFormat="1" ht="12" customHeight="1">
      <c r="A148" s="212" t="s">
        <v>60</v>
      </c>
      <c r="B148" s="7" t="s">
        <v>353</v>
      </c>
      <c r="C148" s="95"/>
      <c r="D148" s="95"/>
      <c r="E148" s="95"/>
    </row>
    <row r="149" spans="1:5" s="48" customFormat="1" ht="12" customHeight="1">
      <c r="A149" s="212" t="s">
        <v>200</v>
      </c>
      <c r="B149" s="7" t="s">
        <v>348</v>
      </c>
      <c r="C149" s="95"/>
      <c r="D149" s="95"/>
      <c r="E149" s="95"/>
    </row>
    <row r="150" spans="1:5" ht="12.75" customHeight="1">
      <c r="A150" s="212" t="s">
        <v>201</v>
      </c>
      <c r="B150" s="7" t="s">
        <v>397</v>
      </c>
      <c r="C150" s="95"/>
      <c r="D150" s="95"/>
      <c r="E150" s="95"/>
    </row>
    <row r="151" spans="1:5" ht="12.75" customHeight="1" thickBot="1">
      <c r="A151" s="221" t="s">
        <v>352</v>
      </c>
      <c r="B151" s="5" t="s">
        <v>355</v>
      </c>
      <c r="C151" s="96"/>
      <c r="D151" s="96"/>
      <c r="E151" s="96"/>
    </row>
    <row r="152" spans="1:5" ht="12.75" customHeight="1" thickBot="1">
      <c r="A152" s="238" t="s">
        <v>11</v>
      </c>
      <c r="B152" s="54" t="s">
        <v>356</v>
      </c>
      <c r="C152" s="112"/>
      <c r="D152" s="112"/>
      <c r="E152" s="112"/>
    </row>
    <row r="153" spans="1:5" ht="12" customHeight="1" thickBot="1">
      <c r="A153" s="238" t="s">
        <v>12</v>
      </c>
      <c r="B153" s="54" t="s">
        <v>357</v>
      </c>
      <c r="C153" s="112"/>
      <c r="D153" s="112"/>
      <c r="E153" s="112"/>
    </row>
    <row r="154" spans="1:5" ht="15" customHeight="1" thickBot="1">
      <c r="A154" s="25" t="s">
        <v>13</v>
      </c>
      <c r="B154" s="54" t="s">
        <v>359</v>
      </c>
      <c r="C154" s="204">
        <f>+C129+C133+C140+C146+C152+C153</f>
        <v>0</v>
      </c>
      <c r="D154" s="204">
        <f>+D129+D133+D140+D146+D152+D153</f>
        <v>0</v>
      </c>
      <c r="E154" s="204">
        <f>+E129+E133+E140+E146+E152+E153</f>
        <v>0</v>
      </c>
    </row>
    <row r="155" spans="1:5" ht="13.5" thickBot="1">
      <c r="A155" s="223" t="s">
        <v>14</v>
      </c>
      <c r="B155" s="170" t="s">
        <v>358</v>
      </c>
      <c r="C155" s="204">
        <f>+C128+C154</f>
        <v>0</v>
      </c>
      <c r="D155" s="204">
        <f>+D128+D154</f>
        <v>0</v>
      </c>
      <c r="E155" s="204">
        <f>+E128+E154</f>
        <v>0</v>
      </c>
    </row>
    <row r="156" spans="1:5" ht="15" customHeight="1" thickBot="1">
      <c r="A156" s="173"/>
      <c r="B156" s="174"/>
      <c r="C156" s="175"/>
      <c r="D156" s="175"/>
      <c r="E156" s="175"/>
    </row>
    <row r="157" spans="1:5" ht="14.25" customHeight="1" thickBot="1">
      <c r="A157" s="91" t="s">
        <v>398</v>
      </c>
      <c r="B157" s="92"/>
      <c r="C157" s="52"/>
      <c r="D157" s="52"/>
      <c r="E157" s="52">
        <v>0</v>
      </c>
    </row>
    <row r="158" spans="1:5" ht="13.5" thickBot="1">
      <c r="A158" s="91" t="s">
        <v>122</v>
      </c>
      <c r="B158" s="92"/>
      <c r="C158" s="52"/>
      <c r="D158" s="52"/>
      <c r="E158" s="52">
        <v>0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5" r:id="rId1"/>
  <rowBreaks count="1" manualBreakCount="1"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C26"/>
  <sheetViews>
    <sheetView view="pageLayout" workbookViewId="0" topLeftCell="A1">
      <selection activeCell="B20" sqref="B20"/>
    </sheetView>
  </sheetViews>
  <sheetFormatPr defaultColWidth="9.00390625" defaultRowHeight="12.75"/>
  <cols>
    <col min="1" max="1" width="88.625" style="31" customWidth="1"/>
    <col min="2" max="2" width="27.875" style="31" customWidth="1"/>
    <col min="3" max="3" width="3.50390625" style="31" customWidth="1"/>
    <col min="4" max="16384" width="9.375" style="31" customWidth="1"/>
  </cols>
  <sheetData>
    <row r="1" spans="1:2" ht="47.25" customHeight="1">
      <c r="A1" s="250" t="s">
        <v>429</v>
      </c>
      <c r="B1" s="250"/>
    </row>
    <row r="2" spans="1:2" ht="22.5" customHeight="1" thickBot="1">
      <c r="A2" s="168"/>
      <c r="B2" s="169" t="s">
        <v>1</v>
      </c>
    </row>
    <row r="3" spans="1:2" s="32" customFormat="1" ht="24" customHeight="1" thickBot="1">
      <c r="A3" s="97" t="s">
        <v>36</v>
      </c>
      <c r="B3" s="167" t="s">
        <v>430</v>
      </c>
    </row>
    <row r="4" spans="1:2" s="33" customFormat="1" ht="13.5" thickBot="1">
      <c r="A4" s="71" t="s">
        <v>379</v>
      </c>
      <c r="B4" s="72" t="s">
        <v>380</v>
      </c>
    </row>
    <row r="5" spans="1:2" ht="12.75">
      <c r="A5" s="49" t="s">
        <v>409</v>
      </c>
      <c r="B5" s="183">
        <v>2047140</v>
      </c>
    </row>
    <row r="6" spans="1:2" ht="12.75" customHeight="1">
      <c r="A6" s="50" t="s">
        <v>410</v>
      </c>
      <c r="B6" s="183">
        <v>2848000</v>
      </c>
    </row>
    <row r="7" spans="1:2" ht="12.75">
      <c r="A7" s="50" t="s">
        <v>411</v>
      </c>
      <c r="B7" s="183">
        <v>100000</v>
      </c>
    </row>
    <row r="8" spans="1:2" ht="12.75">
      <c r="A8" s="50" t="s">
        <v>412</v>
      </c>
      <c r="B8" s="183">
        <v>2869280</v>
      </c>
    </row>
    <row r="9" spans="1:2" ht="12.75">
      <c r="A9" s="50" t="s">
        <v>413</v>
      </c>
      <c r="B9" s="183">
        <v>5000000</v>
      </c>
    </row>
    <row r="10" spans="1:2" ht="12.75">
      <c r="A10" s="50" t="s">
        <v>414</v>
      </c>
      <c r="B10" s="183">
        <v>38250</v>
      </c>
    </row>
    <row r="11" spans="1:2" ht="12.75">
      <c r="A11" s="50" t="s">
        <v>420</v>
      </c>
      <c r="B11" s="183">
        <v>5452000</v>
      </c>
    </row>
    <row r="12" spans="1:2" ht="12.75">
      <c r="A12" s="50" t="s">
        <v>415</v>
      </c>
      <c r="B12" s="183">
        <v>1605440</v>
      </c>
    </row>
    <row r="13" spans="1:3" ht="12.75">
      <c r="A13" s="50" t="s">
        <v>416</v>
      </c>
      <c r="B13" s="183">
        <v>3166080</v>
      </c>
      <c r="C13" s="251" t="s">
        <v>399</v>
      </c>
    </row>
    <row r="14" spans="1:3" ht="12.75">
      <c r="A14" s="50" t="s">
        <v>424</v>
      </c>
      <c r="B14" s="183">
        <v>909720</v>
      </c>
      <c r="C14" s="251"/>
    </row>
    <row r="15" spans="1:3" ht="12.75">
      <c r="A15" s="50" t="s">
        <v>417</v>
      </c>
      <c r="B15" s="183">
        <v>1736446</v>
      </c>
      <c r="C15" s="251"/>
    </row>
    <row r="16" spans="1:3" ht="12.75">
      <c r="A16" s="50" t="s">
        <v>418</v>
      </c>
      <c r="B16" s="183">
        <v>1200000</v>
      </c>
      <c r="C16" s="251"/>
    </row>
    <row r="17" spans="1:3" ht="12.75">
      <c r="A17" s="50" t="s">
        <v>419</v>
      </c>
      <c r="B17" s="183">
        <v>2322481</v>
      </c>
      <c r="C17" s="251"/>
    </row>
    <row r="18" spans="1:3" ht="12.75">
      <c r="A18" s="50" t="s">
        <v>431</v>
      </c>
      <c r="B18" s="183">
        <v>28067</v>
      </c>
      <c r="C18" s="251"/>
    </row>
    <row r="19" spans="1:3" ht="12.75">
      <c r="A19" s="50" t="s">
        <v>432</v>
      </c>
      <c r="B19" s="183">
        <v>7650248</v>
      </c>
      <c r="C19" s="251"/>
    </row>
    <row r="20" spans="1:3" ht="12.75">
      <c r="A20" s="50"/>
      <c r="B20" s="183"/>
      <c r="C20" s="251"/>
    </row>
    <row r="21" spans="1:3" ht="12.75">
      <c r="A21" s="50"/>
      <c r="B21" s="183"/>
      <c r="C21" s="251"/>
    </row>
    <row r="22" spans="1:3" ht="12.75">
      <c r="A22" s="50"/>
      <c r="B22" s="183"/>
      <c r="C22" s="251"/>
    </row>
    <row r="23" spans="1:3" ht="12.75">
      <c r="A23" s="50"/>
      <c r="B23" s="183"/>
      <c r="C23" s="251"/>
    </row>
    <row r="24" spans="1:3" ht="12.75">
      <c r="A24" s="50"/>
      <c r="B24" s="183"/>
      <c r="C24" s="251"/>
    </row>
    <row r="25" spans="1:3" ht="13.5" thickBot="1">
      <c r="A25" s="51"/>
      <c r="B25" s="183"/>
      <c r="C25" s="251"/>
    </row>
    <row r="26" spans="1:3" s="35" customFormat="1" ht="19.5" customHeight="1" thickBot="1">
      <c r="A26" s="28" t="s">
        <v>37</v>
      </c>
      <c r="B26" s="34">
        <f>SUM(B5:B25)</f>
        <v>36973152</v>
      </c>
      <c r="C26" s="251"/>
    </row>
  </sheetData>
  <sheetProtection/>
  <mergeCells count="2">
    <mergeCell ref="A1:B1"/>
    <mergeCell ref="C13:C26"/>
  </mergeCells>
  <printOptions horizontalCentered="1"/>
  <pageMargins left="0.7874015748031497" right="0.7874015748031497" top="0.984251968503937" bottom="0.984251968503937" header="0.7874015748031497" footer="0.7874015748031497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B13" sqref="B13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91">
      <selection activeCell="E91" sqref="E91"/>
    </sheetView>
  </sheetViews>
  <sheetFormatPr defaultColWidth="9.00390625" defaultRowHeight="12.75"/>
  <cols>
    <col min="1" max="1" width="9.50390625" style="171" customWidth="1"/>
    <col min="2" max="2" width="91.625" style="171" customWidth="1"/>
    <col min="3" max="5" width="21.625" style="172" customWidth="1"/>
    <col min="6" max="16384" width="9.375" style="191" customWidth="1"/>
  </cols>
  <sheetData>
    <row r="1" spans="1:5" ht="15.75" customHeight="1">
      <c r="A1" s="240" t="s">
        <v>2</v>
      </c>
      <c r="B1" s="240"/>
      <c r="C1" s="240"/>
      <c r="D1" s="191"/>
      <c r="E1" s="191"/>
    </row>
    <row r="2" spans="1:5" ht="15.75" customHeight="1" thickBot="1">
      <c r="A2" s="241" t="s">
        <v>85</v>
      </c>
      <c r="B2" s="241"/>
      <c r="C2" s="113"/>
      <c r="D2" s="113"/>
      <c r="E2" s="113" t="s">
        <v>127</v>
      </c>
    </row>
    <row r="3" spans="1:5" ht="37.5" customHeight="1" thickBot="1">
      <c r="A3" s="21" t="s">
        <v>49</v>
      </c>
      <c r="B3" s="22" t="s">
        <v>3</v>
      </c>
      <c r="C3" s="29" t="s">
        <v>425</v>
      </c>
      <c r="D3" s="29" t="s">
        <v>426</v>
      </c>
      <c r="E3" s="29" t="s">
        <v>427</v>
      </c>
    </row>
    <row r="4" spans="1:5" s="192" customFormat="1" ht="12" customHeight="1" thickBot="1">
      <c r="A4" s="186" t="s">
        <v>379</v>
      </c>
      <c r="B4" s="187" t="s">
        <v>380</v>
      </c>
      <c r="C4" s="188" t="s">
        <v>381</v>
      </c>
      <c r="D4" s="188" t="s">
        <v>381</v>
      </c>
      <c r="E4" s="188" t="s">
        <v>381</v>
      </c>
    </row>
    <row r="5" spans="1:5" s="193" customFormat="1" ht="12" customHeight="1" thickBot="1">
      <c r="A5" s="18" t="s">
        <v>4</v>
      </c>
      <c r="B5" s="19" t="s">
        <v>148</v>
      </c>
      <c r="C5" s="103">
        <f>+C6+C7+C8+C9+C10+C11</f>
        <v>29322904</v>
      </c>
      <c r="D5" s="103">
        <f>+D6+D7+D8+D9+D10+D11</f>
        <v>11296644</v>
      </c>
      <c r="E5" s="103">
        <f>+E6+E7+E8+E9+E10+E11</f>
        <v>40619548</v>
      </c>
    </row>
    <row r="6" spans="1:5" s="193" customFormat="1" ht="12" customHeight="1">
      <c r="A6" s="13" t="s">
        <v>61</v>
      </c>
      <c r="B6" s="194" t="s">
        <v>149</v>
      </c>
      <c r="C6" s="106">
        <v>15253218</v>
      </c>
      <c r="D6" s="106">
        <v>9158460</v>
      </c>
      <c r="E6" s="106">
        <v>24411678</v>
      </c>
    </row>
    <row r="7" spans="1:5" s="193" customFormat="1" ht="12" customHeight="1">
      <c r="A7" s="12" t="s">
        <v>62</v>
      </c>
      <c r="B7" s="195" t="s">
        <v>150</v>
      </c>
      <c r="C7" s="105"/>
      <c r="D7" s="105">
        <v>2136784</v>
      </c>
      <c r="E7" s="106">
        <f>C7+D7</f>
        <v>2136784</v>
      </c>
    </row>
    <row r="8" spans="1:5" s="193" customFormat="1" ht="12" customHeight="1">
      <c r="A8" s="12" t="s">
        <v>63</v>
      </c>
      <c r="B8" s="195" t="s">
        <v>151</v>
      </c>
      <c r="C8" s="105">
        <v>12869686</v>
      </c>
      <c r="D8" s="105">
        <v>-80</v>
      </c>
      <c r="E8" s="106">
        <v>12869606</v>
      </c>
    </row>
    <row r="9" spans="1:5" s="193" customFormat="1" ht="12" customHeight="1">
      <c r="A9" s="12" t="s">
        <v>64</v>
      </c>
      <c r="B9" s="195" t="s">
        <v>152</v>
      </c>
      <c r="C9" s="105">
        <v>1200000</v>
      </c>
      <c r="D9" s="105"/>
      <c r="E9" s="106">
        <f>C9+D9</f>
        <v>1200000</v>
      </c>
    </row>
    <row r="10" spans="1:5" s="193" customFormat="1" ht="12" customHeight="1">
      <c r="A10" s="12" t="s">
        <v>81</v>
      </c>
      <c r="B10" s="99" t="s">
        <v>315</v>
      </c>
      <c r="C10" s="105">
        <v>0</v>
      </c>
      <c r="D10" s="105">
        <v>0</v>
      </c>
      <c r="E10" s="106">
        <f>C10+D10</f>
        <v>0</v>
      </c>
    </row>
    <row r="11" spans="1:5" s="193" customFormat="1" ht="12" customHeight="1" thickBot="1">
      <c r="A11" s="14" t="s">
        <v>65</v>
      </c>
      <c r="B11" s="100" t="s">
        <v>316</v>
      </c>
      <c r="C11" s="105"/>
      <c r="D11" s="105">
        <v>1480</v>
      </c>
      <c r="E11" s="106">
        <f>C11+D11</f>
        <v>1480</v>
      </c>
    </row>
    <row r="12" spans="1:5" s="193" customFormat="1" ht="12" customHeight="1" thickBot="1">
      <c r="A12" s="18" t="s">
        <v>5</v>
      </c>
      <c r="B12" s="98" t="s">
        <v>153</v>
      </c>
      <c r="C12" s="103">
        <f>+C13+C14+C15+C16+C17</f>
        <v>0</v>
      </c>
      <c r="D12" s="103">
        <f>+D13+D14+D15+D16+D17</f>
        <v>28067</v>
      </c>
      <c r="E12" s="103">
        <f>+E13+E14+E15+E16+E17</f>
        <v>28067</v>
      </c>
    </row>
    <row r="13" spans="1:5" s="193" customFormat="1" ht="12" customHeight="1">
      <c r="A13" s="13" t="s">
        <v>67</v>
      </c>
      <c r="B13" s="194" t="s">
        <v>154</v>
      </c>
      <c r="C13" s="106"/>
      <c r="D13" s="106"/>
      <c r="E13" s="106">
        <f aca="true" t="shared" si="0" ref="E13:E18">C13+D13</f>
        <v>0</v>
      </c>
    </row>
    <row r="14" spans="1:5" s="193" customFormat="1" ht="12" customHeight="1">
      <c r="A14" s="12" t="s">
        <v>68</v>
      </c>
      <c r="B14" s="195" t="s">
        <v>155</v>
      </c>
      <c r="C14" s="105"/>
      <c r="D14" s="105"/>
      <c r="E14" s="106">
        <f t="shared" si="0"/>
        <v>0</v>
      </c>
    </row>
    <row r="15" spans="1:5" s="193" customFormat="1" ht="12" customHeight="1">
      <c r="A15" s="12" t="s">
        <v>69</v>
      </c>
      <c r="B15" s="195" t="s">
        <v>304</v>
      </c>
      <c r="C15" s="105"/>
      <c r="D15" s="105"/>
      <c r="E15" s="106">
        <f t="shared" si="0"/>
        <v>0</v>
      </c>
    </row>
    <row r="16" spans="1:5" s="193" customFormat="1" ht="12" customHeight="1">
      <c r="A16" s="12" t="s">
        <v>70</v>
      </c>
      <c r="B16" s="195" t="s">
        <v>305</v>
      </c>
      <c r="C16" s="105"/>
      <c r="D16" s="105"/>
      <c r="E16" s="106">
        <f t="shared" si="0"/>
        <v>0</v>
      </c>
    </row>
    <row r="17" spans="1:5" s="193" customFormat="1" ht="12" customHeight="1">
      <c r="A17" s="12" t="s">
        <v>71</v>
      </c>
      <c r="B17" s="195" t="s">
        <v>156</v>
      </c>
      <c r="C17" s="105">
        <v>0</v>
      </c>
      <c r="D17" s="105">
        <v>28067</v>
      </c>
      <c r="E17" s="106">
        <f t="shared" si="0"/>
        <v>28067</v>
      </c>
    </row>
    <row r="18" spans="1:5" s="193" customFormat="1" ht="12" customHeight="1" thickBot="1">
      <c r="A18" s="14" t="s">
        <v>77</v>
      </c>
      <c r="B18" s="100" t="s">
        <v>157</v>
      </c>
      <c r="C18" s="107"/>
      <c r="D18" s="107"/>
      <c r="E18" s="106">
        <f t="shared" si="0"/>
        <v>0</v>
      </c>
    </row>
    <row r="19" spans="1:5" s="193" customFormat="1" ht="12" customHeight="1" thickBot="1">
      <c r="A19" s="18" t="s">
        <v>6</v>
      </c>
      <c r="B19" s="19" t="s">
        <v>158</v>
      </c>
      <c r="C19" s="103">
        <f>+C20+C21+C22+C23+C24</f>
        <v>32062501</v>
      </c>
      <c r="D19" s="103">
        <f>+D20+D21+D22+D23+D24</f>
        <v>-3751501</v>
      </c>
      <c r="E19" s="103">
        <f>+E20+E21+E22+E23+E24</f>
        <v>28311000</v>
      </c>
    </row>
    <row r="20" spans="1:5" s="193" customFormat="1" ht="12" customHeight="1">
      <c r="A20" s="13" t="s">
        <v>50</v>
      </c>
      <c r="B20" s="194" t="s">
        <v>159</v>
      </c>
      <c r="C20" s="106">
        <v>32062501</v>
      </c>
      <c r="D20" s="106">
        <v>-3751501</v>
      </c>
      <c r="E20" s="106">
        <f aca="true" t="shared" si="1" ref="E20:E25">C20+D20</f>
        <v>28311000</v>
      </c>
    </row>
    <row r="21" spans="1:5" s="193" customFormat="1" ht="12" customHeight="1">
      <c r="A21" s="12" t="s">
        <v>51</v>
      </c>
      <c r="B21" s="195" t="s">
        <v>160</v>
      </c>
      <c r="C21" s="105"/>
      <c r="D21" s="105"/>
      <c r="E21" s="106">
        <f t="shared" si="1"/>
        <v>0</v>
      </c>
    </row>
    <row r="22" spans="1:5" s="193" customFormat="1" ht="12" customHeight="1">
      <c r="A22" s="12" t="s">
        <v>52</v>
      </c>
      <c r="B22" s="195" t="s">
        <v>306</v>
      </c>
      <c r="C22" s="105"/>
      <c r="D22" s="105"/>
      <c r="E22" s="106">
        <f t="shared" si="1"/>
        <v>0</v>
      </c>
    </row>
    <row r="23" spans="1:5" s="193" customFormat="1" ht="12" customHeight="1">
      <c r="A23" s="12" t="s">
        <v>53</v>
      </c>
      <c r="B23" s="195" t="s">
        <v>307</v>
      </c>
      <c r="C23" s="105">
        <v>0</v>
      </c>
      <c r="D23" s="105"/>
      <c r="E23" s="106">
        <f t="shared" si="1"/>
        <v>0</v>
      </c>
    </row>
    <row r="24" spans="1:5" s="193" customFormat="1" ht="12" customHeight="1">
      <c r="A24" s="12" t="s">
        <v>95</v>
      </c>
      <c r="B24" s="195" t="s">
        <v>161</v>
      </c>
      <c r="C24" s="105"/>
      <c r="D24" s="105"/>
      <c r="E24" s="106">
        <f t="shared" si="1"/>
        <v>0</v>
      </c>
    </row>
    <row r="25" spans="1:5" s="193" customFormat="1" ht="12" customHeight="1" thickBot="1">
      <c r="A25" s="14" t="s">
        <v>96</v>
      </c>
      <c r="B25" s="196" t="s">
        <v>162</v>
      </c>
      <c r="C25" s="107"/>
      <c r="D25" s="107"/>
      <c r="E25" s="106">
        <f t="shared" si="1"/>
        <v>0</v>
      </c>
    </row>
    <row r="26" spans="1:5" s="193" customFormat="1" ht="12" customHeight="1" thickBot="1">
      <c r="A26" s="18" t="s">
        <v>97</v>
      </c>
      <c r="B26" s="19" t="s">
        <v>163</v>
      </c>
      <c r="C26" s="109">
        <f>+C27+C31+C32+C33</f>
        <v>13995000</v>
      </c>
      <c r="D26" s="109">
        <f>+D27+D31+D32+D33</f>
        <v>0</v>
      </c>
      <c r="E26" s="109">
        <f>+E27+E31+E32+E33</f>
        <v>13995000</v>
      </c>
    </row>
    <row r="27" spans="1:5" s="193" customFormat="1" ht="12" customHeight="1">
      <c r="A27" s="13" t="s">
        <v>164</v>
      </c>
      <c r="B27" s="194" t="s">
        <v>322</v>
      </c>
      <c r="C27" s="189">
        <f>+C28+C29+C30</f>
        <v>11838000</v>
      </c>
      <c r="D27" s="189">
        <v>0</v>
      </c>
      <c r="E27" s="106">
        <f aca="true" t="shared" si="2" ref="E27:E33">C27+D27</f>
        <v>11838000</v>
      </c>
    </row>
    <row r="28" spans="1:5" s="193" customFormat="1" ht="12" customHeight="1">
      <c r="A28" s="12" t="s">
        <v>165</v>
      </c>
      <c r="B28" s="195" t="s">
        <v>170</v>
      </c>
      <c r="C28" s="105">
        <v>2409000</v>
      </c>
      <c r="D28" s="105">
        <v>0</v>
      </c>
      <c r="E28" s="106">
        <f t="shared" si="2"/>
        <v>2409000</v>
      </c>
    </row>
    <row r="29" spans="1:5" s="193" customFormat="1" ht="12" customHeight="1">
      <c r="A29" s="12" t="s">
        <v>166</v>
      </c>
      <c r="B29" s="195" t="s">
        <v>171</v>
      </c>
      <c r="C29" s="105"/>
      <c r="D29" s="105"/>
      <c r="E29" s="106">
        <f t="shared" si="2"/>
        <v>0</v>
      </c>
    </row>
    <row r="30" spans="1:5" s="193" customFormat="1" ht="12" customHeight="1">
      <c r="A30" s="12" t="s">
        <v>320</v>
      </c>
      <c r="B30" s="228" t="s">
        <v>321</v>
      </c>
      <c r="C30" s="105">
        <v>9429000</v>
      </c>
      <c r="D30" s="105">
        <v>0</v>
      </c>
      <c r="E30" s="106">
        <f t="shared" si="2"/>
        <v>9429000</v>
      </c>
    </row>
    <row r="31" spans="1:5" s="193" customFormat="1" ht="12" customHeight="1">
      <c r="A31" s="12" t="s">
        <v>167</v>
      </c>
      <c r="B31" s="195" t="s">
        <v>172</v>
      </c>
      <c r="C31" s="105">
        <v>2077000</v>
      </c>
      <c r="D31" s="105">
        <v>0</v>
      </c>
      <c r="E31" s="106">
        <f t="shared" si="2"/>
        <v>2077000</v>
      </c>
    </row>
    <row r="32" spans="1:5" s="193" customFormat="1" ht="12" customHeight="1">
      <c r="A32" s="12" t="s">
        <v>168</v>
      </c>
      <c r="B32" s="195" t="s">
        <v>173</v>
      </c>
      <c r="C32" s="105">
        <v>80000</v>
      </c>
      <c r="D32" s="105">
        <v>0</v>
      </c>
      <c r="E32" s="106">
        <f t="shared" si="2"/>
        <v>80000</v>
      </c>
    </row>
    <row r="33" spans="1:5" s="193" customFormat="1" ht="12" customHeight="1" thickBot="1">
      <c r="A33" s="14" t="s">
        <v>169</v>
      </c>
      <c r="B33" s="196" t="s">
        <v>174</v>
      </c>
      <c r="C33" s="107">
        <v>0</v>
      </c>
      <c r="D33" s="107">
        <v>0</v>
      </c>
      <c r="E33" s="106">
        <f t="shared" si="2"/>
        <v>0</v>
      </c>
    </row>
    <row r="34" spans="1:5" s="193" customFormat="1" ht="12" customHeight="1" thickBot="1">
      <c r="A34" s="18" t="s">
        <v>8</v>
      </c>
      <c r="B34" s="19" t="s">
        <v>317</v>
      </c>
      <c r="C34" s="103">
        <f>SUM(C35:C45)</f>
        <v>10671389</v>
      </c>
      <c r="D34" s="103">
        <f>SUM(D35:D45)</f>
        <v>80</v>
      </c>
      <c r="E34" s="103">
        <f>SUM(E35:E45)</f>
        <v>10671469</v>
      </c>
    </row>
    <row r="35" spans="1:5" s="193" customFormat="1" ht="12" customHeight="1">
      <c r="A35" s="13" t="s">
        <v>54</v>
      </c>
      <c r="B35" s="194" t="s">
        <v>177</v>
      </c>
      <c r="C35" s="106">
        <v>12000</v>
      </c>
      <c r="D35" s="106"/>
      <c r="E35" s="106">
        <f aca="true" t="shared" si="3" ref="E35:E45">C35+D35</f>
        <v>12000</v>
      </c>
    </row>
    <row r="36" spans="1:5" s="193" customFormat="1" ht="12" customHeight="1">
      <c r="A36" s="12" t="s">
        <v>55</v>
      </c>
      <c r="B36" s="195" t="s">
        <v>178</v>
      </c>
      <c r="C36" s="105">
        <v>2976000</v>
      </c>
      <c r="D36" s="105">
        <v>80</v>
      </c>
      <c r="E36" s="106">
        <f t="shared" si="3"/>
        <v>2976080</v>
      </c>
    </row>
    <row r="37" spans="1:5" s="193" customFormat="1" ht="12" customHeight="1">
      <c r="A37" s="12" t="s">
        <v>56</v>
      </c>
      <c r="B37" s="195" t="s">
        <v>179</v>
      </c>
      <c r="C37" s="105">
        <v>0</v>
      </c>
      <c r="D37" s="105">
        <v>0</v>
      </c>
      <c r="E37" s="106">
        <f t="shared" si="3"/>
        <v>0</v>
      </c>
    </row>
    <row r="38" spans="1:5" s="193" customFormat="1" ht="12" customHeight="1">
      <c r="A38" s="12" t="s">
        <v>99</v>
      </c>
      <c r="B38" s="195" t="s">
        <v>180</v>
      </c>
      <c r="C38" s="105">
        <v>6319000</v>
      </c>
      <c r="D38" s="105">
        <v>0</v>
      </c>
      <c r="E38" s="106">
        <f t="shared" si="3"/>
        <v>6319000</v>
      </c>
    </row>
    <row r="39" spans="1:5" s="193" customFormat="1" ht="12" customHeight="1">
      <c r="A39" s="12" t="s">
        <v>100</v>
      </c>
      <c r="B39" s="195" t="s">
        <v>181</v>
      </c>
      <c r="C39" s="105">
        <v>0</v>
      </c>
      <c r="D39" s="105">
        <v>0</v>
      </c>
      <c r="E39" s="106">
        <f t="shared" si="3"/>
        <v>0</v>
      </c>
    </row>
    <row r="40" spans="1:5" s="193" customFormat="1" ht="12" customHeight="1">
      <c r="A40" s="12" t="s">
        <v>101</v>
      </c>
      <c r="B40" s="195" t="s">
        <v>182</v>
      </c>
      <c r="C40" s="105">
        <v>864000</v>
      </c>
      <c r="D40" s="105">
        <v>0</v>
      </c>
      <c r="E40" s="106">
        <f t="shared" si="3"/>
        <v>864000</v>
      </c>
    </row>
    <row r="41" spans="1:5" s="193" customFormat="1" ht="12" customHeight="1">
      <c r="A41" s="12" t="s">
        <v>102</v>
      </c>
      <c r="B41" s="195" t="s">
        <v>183</v>
      </c>
      <c r="C41" s="105"/>
      <c r="D41" s="105"/>
      <c r="E41" s="106">
        <f t="shared" si="3"/>
        <v>0</v>
      </c>
    </row>
    <row r="42" spans="1:5" s="193" customFormat="1" ht="12" customHeight="1">
      <c r="A42" s="12" t="s">
        <v>103</v>
      </c>
      <c r="B42" s="195" t="s">
        <v>184</v>
      </c>
      <c r="C42" s="105">
        <v>6389</v>
      </c>
      <c r="D42" s="105">
        <v>0</v>
      </c>
      <c r="E42" s="106">
        <f t="shared" si="3"/>
        <v>6389</v>
      </c>
    </row>
    <row r="43" spans="1:5" s="193" customFormat="1" ht="12" customHeight="1">
      <c r="A43" s="12" t="s">
        <v>175</v>
      </c>
      <c r="B43" s="195" t="s">
        <v>185</v>
      </c>
      <c r="C43" s="108"/>
      <c r="D43" s="108"/>
      <c r="E43" s="106">
        <f t="shared" si="3"/>
        <v>0</v>
      </c>
    </row>
    <row r="44" spans="1:5" s="193" customFormat="1" ht="12" customHeight="1">
      <c r="A44" s="14" t="s">
        <v>176</v>
      </c>
      <c r="B44" s="196" t="s">
        <v>319</v>
      </c>
      <c r="C44" s="182"/>
      <c r="D44" s="182"/>
      <c r="E44" s="106">
        <f t="shared" si="3"/>
        <v>0</v>
      </c>
    </row>
    <row r="45" spans="1:5" s="193" customFormat="1" ht="12" customHeight="1" thickBot="1">
      <c r="A45" s="14" t="s">
        <v>318</v>
      </c>
      <c r="B45" s="100" t="s">
        <v>186</v>
      </c>
      <c r="C45" s="182">
        <v>494000</v>
      </c>
      <c r="D45" s="182">
        <v>0</v>
      </c>
      <c r="E45" s="106">
        <f t="shared" si="3"/>
        <v>494000</v>
      </c>
    </row>
    <row r="46" spans="1:5" s="193" customFormat="1" ht="12" customHeight="1" thickBot="1">
      <c r="A46" s="18" t="s">
        <v>9</v>
      </c>
      <c r="B46" s="19" t="s">
        <v>187</v>
      </c>
      <c r="C46" s="103">
        <f>SUM(C47:C51)</f>
        <v>0</v>
      </c>
      <c r="D46" s="103">
        <f>SUM(D47:D51)</f>
        <v>0</v>
      </c>
      <c r="E46" s="103">
        <f>SUM(E47:E51)</f>
        <v>0</v>
      </c>
    </row>
    <row r="47" spans="1:5" s="193" customFormat="1" ht="12" customHeight="1">
      <c r="A47" s="13" t="s">
        <v>57</v>
      </c>
      <c r="B47" s="194" t="s">
        <v>191</v>
      </c>
      <c r="C47" s="224"/>
      <c r="D47" s="224"/>
      <c r="E47" s="106">
        <f>C47+D47</f>
        <v>0</v>
      </c>
    </row>
    <row r="48" spans="1:5" s="193" customFormat="1" ht="12" customHeight="1">
      <c r="A48" s="12" t="s">
        <v>58</v>
      </c>
      <c r="B48" s="195" t="s">
        <v>192</v>
      </c>
      <c r="C48" s="108"/>
      <c r="D48" s="108"/>
      <c r="E48" s="106">
        <f>C48+D48</f>
        <v>0</v>
      </c>
    </row>
    <row r="49" spans="1:5" s="193" customFormat="1" ht="12" customHeight="1">
      <c r="A49" s="12" t="s">
        <v>188</v>
      </c>
      <c r="B49" s="195" t="s">
        <v>193</v>
      </c>
      <c r="C49" s="108"/>
      <c r="D49" s="108">
        <v>0</v>
      </c>
      <c r="E49" s="106">
        <f>C49+D49</f>
        <v>0</v>
      </c>
    </row>
    <row r="50" spans="1:5" s="193" customFormat="1" ht="12" customHeight="1">
      <c r="A50" s="12" t="s">
        <v>189</v>
      </c>
      <c r="B50" s="195" t="s">
        <v>194</v>
      </c>
      <c r="C50" s="108"/>
      <c r="D50" s="108"/>
      <c r="E50" s="106">
        <f>C50+D50</f>
        <v>0</v>
      </c>
    </row>
    <row r="51" spans="1:5" s="193" customFormat="1" ht="12" customHeight="1" thickBot="1">
      <c r="A51" s="14" t="s">
        <v>190</v>
      </c>
      <c r="B51" s="100" t="s">
        <v>195</v>
      </c>
      <c r="C51" s="182"/>
      <c r="D51" s="182"/>
      <c r="E51" s="106">
        <f>C51+D51</f>
        <v>0</v>
      </c>
    </row>
    <row r="52" spans="1:5" s="193" customFormat="1" ht="12" customHeight="1" thickBot="1">
      <c r="A52" s="18" t="s">
        <v>104</v>
      </c>
      <c r="B52" s="19" t="s">
        <v>196</v>
      </c>
      <c r="C52" s="103">
        <f>SUM(C53:C55)</f>
        <v>562000</v>
      </c>
      <c r="D52" s="103">
        <f>SUM(D53:D55)</f>
        <v>0</v>
      </c>
      <c r="E52" s="103">
        <f>SUM(E53:E55)</f>
        <v>562000</v>
      </c>
    </row>
    <row r="53" spans="1:5" s="193" customFormat="1" ht="12" customHeight="1">
      <c r="A53" s="13" t="s">
        <v>59</v>
      </c>
      <c r="B53" s="194" t="s">
        <v>197</v>
      </c>
      <c r="C53" s="106">
        <v>0</v>
      </c>
      <c r="D53" s="106">
        <v>0</v>
      </c>
      <c r="E53" s="106">
        <f>C53+D53</f>
        <v>0</v>
      </c>
    </row>
    <row r="54" spans="1:5" s="193" customFormat="1" ht="12" customHeight="1">
      <c r="A54" s="12" t="s">
        <v>60</v>
      </c>
      <c r="B54" s="195" t="s">
        <v>308</v>
      </c>
      <c r="C54" s="105">
        <v>562000</v>
      </c>
      <c r="D54" s="105">
        <v>0</v>
      </c>
      <c r="E54" s="106">
        <f>C54+D54</f>
        <v>562000</v>
      </c>
    </row>
    <row r="55" spans="1:5" s="193" customFormat="1" ht="12" customHeight="1">
      <c r="A55" s="12" t="s">
        <v>200</v>
      </c>
      <c r="B55" s="195" t="s">
        <v>198</v>
      </c>
      <c r="C55" s="105">
        <v>0</v>
      </c>
      <c r="D55" s="105">
        <v>0</v>
      </c>
      <c r="E55" s="106">
        <f>C55+D55</f>
        <v>0</v>
      </c>
    </row>
    <row r="56" spans="1:5" s="193" customFormat="1" ht="12" customHeight="1" thickBot="1">
      <c r="A56" s="14" t="s">
        <v>201</v>
      </c>
      <c r="B56" s="100" t="s">
        <v>199</v>
      </c>
      <c r="C56" s="107"/>
      <c r="D56" s="107"/>
      <c r="E56" s="106">
        <f>C56+D56</f>
        <v>0</v>
      </c>
    </row>
    <row r="57" spans="1:5" s="193" customFormat="1" ht="12" customHeight="1" thickBot="1">
      <c r="A57" s="18" t="s">
        <v>11</v>
      </c>
      <c r="B57" s="98" t="s">
        <v>202</v>
      </c>
      <c r="C57" s="103">
        <f>SUM(C58:C60)</f>
        <v>0</v>
      </c>
      <c r="D57" s="103">
        <f>SUM(D58:D60)</f>
        <v>0</v>
      </c>
      <c r="E57" s="103">
        <f>SUM(E58:E60)</f>
        <v>0</v>
      </c>
    </row>
    <row r="58" spans="1:5" s="193" customFormat="1" ht="12" customHeight="1">
      <c r="A58" s="13" t="s">
        <v>105</v>
      </c>
      <c r="B58" s="194" t="s">
        <v>204</v>
      </c>
      <c r="C58" s="108"/>
      <c r="D58" s="108"/>
      <c r="E58" s="106">
        <f>C58+D58</f>
        <v>0</v>
      </c>
    </row>
    <row r="59" spans="1:5" s="193" customFormat="1" ht="12" customHeight="1">
      <c r="A59" s="12" t="s">
        <v>106</v>
      </c>
      <c r="B59" s="195" t="s">
        <v>309</v>
      </c>
      <c r="C59" s="108"/>
      <c r="D59" s="108"/>
      <c r="E59" s="106">
        <f>C59+D59</f>
        <v>0</v>
      </c>
    </row>
    <row r="60" spans="1:5" s="193" customFormat="1" ht="12" customHeight="1">
      <c r="A60" s="12" t="s">
        <v>128</v>
      </c>
      <c r="B60" s="195" t="s">
        <v>205</v>
      </c>
      <c r="C60" s="108"/>
      <c r="D60" s="108"/>
      <c r="E60" s="106">
        <f>C60+D60</f>
        <v>0</v>
      </c>
    </row>
    <row r="61" spans="1:5" s="193" customFormat="1" ht="12" customHeight="1" thickBot="1">
      <c r="A61" s="14" t="s">
        <v>203</v>
      </c>
      <c r="B61" s="100" t="s">
        <v>206</v>
      </c>
      <c r="C61" s="108"/>
      <c r="D61" s="108"/>
      <c r="E61" s="106">
        <f>C61+D61</f>
        <v>0</v>
      </c>
    </row>
    <row r="62" spans="1:5" s="193" customFormat="1" ht="12" customHeight="1" thickBot="1">
      <c r="A62" s="235" t="s">
        <v>362</v>
      </c>
      <c r="B62" s="19" t="s">
        <v>207</v>
      </c>
      <c r="C62" s="109">
        <v>86613794</v>
      </c>
      <c r="D62" s="109">
        <v>11324791</v>
      </c>
      <c r="E62" s="109">
        <v>97938585</v>
      </c>
    </row>
    <row r="63" spans="1:5" s="193" customFormat="1" ht="12" customHeight="1" thickBot="1">
      <c r="A63" s="226" t="s">
        <v>208</v>
      </c>
      <c r="B63" s="98" t="s">
        <v>209</v>
      </c>
      <c r="C63" s="103">
        <f>SUM(C64:C66)</f>
        <v>0</v>
      </c>
      <c r="D63" s="103">
        <f>SUM(D64:D66)</f>
        <v>0</v>
      </c>
      <c r="E63" s="103">
        <f>SUM(E64:E66)</f>
        <v>0</v>
      </c>
    </row>
    <row r="64" spans="1:5" s="193" customFormat="1" ht="12" customHeight="1">
      <c r="A64" s="13" t="s">
        <v>240</v>
      </c>
      <c r="B64" s="194" t="s">
        <v>210</v>
      </c>
      <c r="C64" s="108">
        <v>0</v>
      </c>
      <c r="D64" s="108">
        <v>0</v>
      </c>
      <c r="E64" s="106">
        <f>C64+D64</f>
        <v>0</v>
      </c>
    </row>
    <row r="65" spans="1:5" s="193" customFormat="1" ht="12" customHeight="1">
      <c r="A65" s="12" t="s">
        <v>249</v>
      </c>
      <c r="B65" s="195" t="s">
        <v>211</v>
      </c>
      <c r="C65" s="108"/>
      <c r="D65" s="108">
        <v>0</v>
      </c>
      <c r="E65" s="106">
        <f>C65+D65</f>
        <v>0</v>
      </c>
    </row>
    <row r="66" spans="1:5" s="193" customFormat="1" ht="12" customHeight="1" thickBot="1">
      <c r="A66" s="14" t="s">
        <v>250</v>
      </c>
      <c r="B66" s="229" t="s">
        <v>347</v>
      </c>
      <c r="C66" s="108"/>
      <c r="D66" s="108"/>
      <c r="E66" s="106">
        <f>C66+D66</f>
        <v>0</v>
      </c>
    </row>
    <row r="67" spans="1:5" s="193" customFormat="1" ht="12" customHeight="1" thickBot="1">
      <c r="A67" s="226" t="s">
        <v>213</v>
      </c>
      <c r="B67" s="98" t="s">
        <v>214</v>
      </c>
      <c r="C67" s="103">
        <f>SUM(C68:C71)</f>
        <v>0</v>
      </c>
      <c r="D67" s="103">
        <f>SUM(D68:D71)</f>
        <v>0</v>
      </c>
      <c r="E67" s="103">
        <f>SUM(E68:E71)</f>
        <v>0</v>
      </c>
    </row>
    <row r="68" spans="1:5" s="193" customFormat="1" ht="12" customHeight="1">
      <c r="A68" s="13" t="s">
        <v>82</v>
      </c>
      <c r="B68" s="194" t="s">
        <v>215</v>
      </c>
      <c r="C68" s="108"/>
      <c r="D68" s="108"/>
      <c r="E68" s="106">
        <f>C68+D68</f>
        <v>0</v>
      </c>
    </row>
    <row r="69" spans="1:5" s="193" customFormat="1" ht="12" customHeight="1">
      <c r="A69" s="12" t="s">
        <v>83</v>
      </c>
      <c r="B69" s="195" t="s">
        <v>216</v>
      </c>
      <c r="C69" s="108"/>
      <c r="D69" s="108"/>
      <c r="E69" s="106">
        <f>C69+D69</f>
        <v>0</v>
      </c>
    </row>
    <row r="70" spans="1:5" s="193" customFormat="1" ht="12" customHeight="1">
      <c r="A70" s="12" t="s">
        <v>241</v>
      </c>
      <c r="B70" s="195" t="s">
        <v>217</v>
      </c>
      <c r="C70" s="108"/>
      <c r="D70" s="108"/>
      <c r="E70" s="106">
        <f>C70+D70</f>
        <v>0</v>
      </c>
    </row>
    <row r="71" spans="1:5" s="193" customFormat="1" ht="12" customHeight="1" thickBot="1">
      <c r="A71" s="14" t="s">
        <v>242</v>
      </c>
      <c r="B71" s="100" t="s">
        <v>218</v>
      </c>
      <c r="C71" s="108"/>
      <c r="D71" s="108"/>
      <c r="E71" s="106">
        <f>C71+D71</f>
        <v>0</v>
      </c>
    </row>
    <row r="72" spans="1:5" s="193" customFormat="1" ht="12" customHeight="1" thickBot="1">
      <c r="A72" s="226" t="s">
        <v>219</v>
      </c>
      <c r="B72" s="98" t="s">
        <v>220</v>
      </c>
      <c r="C72" s="103">
        <f>SUM(C73:C74)</f>
        <v>9276206</v>
      </c>
      <c r="D72" s="103">
        <f>SUM(D73:D74)</f>
        <v>0</v>
      </c>
      <c r="E72" s="103">
        <f>SUM(E73:E74)</f>
        <v>9276206</v>
      </c>
    </row>
    <row r="73" spans="1:5" s="193" customFormat="1" ht="12" customHeight="1">
      <c r="A73" s="13" t="s">
        <v>243</v>
      </c>
      <c r="B73" s="194" t="s">
        <v>221</v>
      </c>
      <c r="C73" s="108">
        <v>9276206</v>
      </c>
      <c r="D73" s="108">
        <v>0</v>
      </c>
      <c r="E73" s="106">
        <f>C73+D73</f>
        <v>9276206</v>
      </c>
    </row>
    <row r="74" spans="1:5" s="193" customFormat="1" ht="12" customHeight="1" thickBot="1">
      <c r="A74" s="14" t="s">
        <v>244</v>
      </c>
      <c r="B74" s="100" t="s">
        <v>222</v>
      </c>
      <c r="C74" s="108"/>
      <c r="D74" s="108"/>
      <c r="E74" s="106">
        <f>C74+D74</f>
        <v>0</v>
      </c>
    </row>
    <row r="75" spans="1:5" s="193" customFormat="1" ht="12" customHeight="1" thickBot="1">
      <c r="A75" s="226" t="s">
        <v>223</v>
      </c>
      <c r="B75" s="98" t="s">
        <v>224</v>
      </c>
      <c r="C75" s="103">
        <f>SUM(C76:C78)</f>
        <v>0</v>
      </c>
      <c r="D75" s="103">
        <f>SUM(D76:D78)</f>
        <v>0</v>
      </c>
      <c r="E75" s="103">
        <f>SUM(E76:E78)</f>
        <v>0</v>
      </c>
    </row>
    <row r="76" spans="1:5" s="193" customFormat="1" ht="12" customHeight="1">
      <c r="A76" s="13" t="s">
        <v>245</v>
      </c>
      <c r="B76" s="194" t="s">
        <v>225</v>
      </c>
      <c r="C76" s="108"/>
      <c r="D76" s="108"/>
      <c r="E76" s="106">
        <f>C76+D76</f>
        <v>0</v>
      </c>
    </row>
    <row r="77" spans="1:5" s="193" customFormat="1" ht="12" customHeight="1">
      <c r="A77" s="12" t="s">
        <v>246</v>
      </c>
      <c r="B77" s="195" t="s">
        <v>226</v>
      </c>
      <c r="C77" s="108"/>
      <c r="D77" s="108"/>
      <c r="E77" s="106">
        <f>C77+D77</f>
        <v>0</v>
      </c>
    </row>
    <row r="78" spans="1:5" s="193" customFormat="1" ht="12" customHeight="1" thickBot="1">
      <c r="A78" s="14" t="s">
        <v>247</v>
      </c>
      <c r="B78" s="100" t="s">
        <v>227</v>
      </c>
      <c r="C78" s="108"/>
      <c r="D78" s="108"/>
      <c r="E78" s="106">
        <f>C78+D78</f>
        <v>0</v>
      </c>
    </row>
    <row r="79" spans="1:5" s="193" customFormat="1" ht="12" customHeight="1" thickBot="1">
      <c r="A79" s="226" t="s">
        <v>228</v>
      </c>
      <c r="B79" s="98" t="s">
        <v>248</v>
      </c>
      <c r="C79" s="103">
        <f>SUM(C80:C83)</f>
        <v>0</v>
      </c>
      <c r="D79" s="103">
        <f>SUM(D80:D83)</f>
        <v>0</v>
      </c>
      <c r="E79" s="103">
        <f>SUM(E80:E83)</f>
        <v>0</v>
      </c>
    </row>
    <row r="80" spans="1:5" s="193" customFormat="1" ht="12" customHeight="1">
      <c r="A80" s="198" t="s">
        <v>229</v>
      </c>
      <c r="B80" s="194" t="s">
        <v>230</v>
      </c>
      <c r="C80" s="108"/>
      <c r="D80" s="108"/>
      <c r="E80" s="106">
        <f>C80+D80</f>
        <v>0</v>
      </c>
    </row>
    <row r="81" spans="1:5" s="193" customFormat="1" ht="12" customHeight="1">
      <c r="A81" s="199" t="s">
        <v>231</v>
      </c>
      <c r="B81" s="195" t="s">
        <v>232</v>
      </c>
      <c r="C81" s="108"/>
      <c r="D81" s="108"/>
      <c r="E81" s="106">
        <f>C81+D81</f>
        <v>0</v>
      </c>
    </row>
    <row r="82" spans="1:5" s="193" customFormat="1" ht="12" customHeight="1">
      <c r="A82" s="199" t="s">
        <v>233</v>
      </c>
      <c r="B82" s="195" t="s">
        <v>234</v>
      </c>
      <c r="C82" s="108"/>
      <c r="D82" s="108"/>
      <c r="E82" s="106">
        <f>C82+D82</f>
        <v>0</v>
      </c>
    </row>
    <row r="83" spans="1:5" s="193" customFormat="1" ht="12" customHeight="1" thickBot="1">
      <c r="A83" s="200" t="s">
        <v>235</v>
      </c>
      <c r="B83" s="100" t="s">
        <v>236</v>
      </c>
      <c r="C83" s="108"/>
      <c r="D83" s="108"/>
      <c r="E83" s="106">
        <f>C83+D83</f>
        <v>0</v>
      </c>
    </row>
    <row r="84" spans="1:5" s="193" customFormat="1" ht="12" customHeight="1" thickBot="1">
      <c r="A84" s="226" t="s">
        <v>237</v>
      </c>
      <c r="B84" s="98" t="s">
        <v>361</v>
      </c>
      <c r="C84" s="225"/>
      <c r="D84" s="225"/>
      <c r="E84" s="225"/>
    </row>
    <row r="85" spans="1:5" s="193" customFormat="1" ht="13.5" customHeight="1" thickBot="1">
      <c r="A85" s="226" t="s">
        <v>239</v>
      </c>
      <c r="B85" s="98" t="s">
        <v>238</v>
      </c>
      <c r="C85" s="225"/>
      <c r="D85" s="225"/>
      <c r="E85" s="225"/>
    </row>
    <row r="86" spans="1:5" s="193" customFormat="1" ht="15.75" customHeight="1" thickBot="1">
      <c r="A86" s="226" t="s">
        <v>251</v>
      </c>
      <c r="B86" s="201" t="s">
        <v>364</v>
      </c>
      <c r="C86" s="109">
        <f>+C63+C67+C72+C75+C79+C85+C84</f>
        <v>9276206</v>
      </c>
      <c r="D86" s="109">
        <f>+D63+D67+D72+D75+D79+D85+D84</f>
        <v>0</v>
      </c>
      <c r="E86" s="109">
        <f>+E63+E67+E72+E75+E79+E85+E84</f>
        <v>9276206</v>
      </c>
    </row>
    <row r="87" spans="1:5" s="193" customFormat="1" ht="16.5" customHeight="1" thickBot="1">
      <c r="A87" s="227" t="s">
        <v>363</v>
      </c>
      <c r="B87" s="202" t="s">
        <v>365</v>
      </c>
      <c r="C87" s="109">
        <v>95890000</v>
      </c>
      <c r="D87" s="109">
        <v>11324791</v>
      </c>
      <c r="E87" s="109">
        <v>107214791</v>
      </c>
    </row>
    <row r="88" spans="1:5" s="193" customFormat="1" ht="83.25" customHeight="1">
      <c r="A88" s="3"/>
      <c r="B88" s="4"/>
      <c r="C88" s="110"/>
      <c r="D88" s="110"/>
      <c r="E88" s="110"/>
    </row>
    <row r="89" spans="1:5" ht="16.5" customHeight="1">
      <c r="A89" s="240" t="s">
        <v>32</v>
      </c>
      <c r="B89" s="240"/>
      <c r="C89" s="240"/>
      <c r="D89" s="191"/>
      <c r="E89" s="191"/>
    </row>
    <row r="90" spans="1:5" s="203" customFormat="1" ht="16.5" customHeight="1" thickBot="1">
      <c r="A90" s="242" t="s">
        <v>86</v>
      </c>
      <c r="B90" s="242"/>
      <c r="C90" s="64"/>
      <c r="D90" s="64"/>
      <c r="E90" s="64" t="s">
        <v>127</v>
      </c>
    </row>
    <row r="91" spans="1:5" ht="37.5" customHeight="1" thickBot="1">
      <c r="A91" s="21" t="s">
        <v>49</v>
      </c>
      <c r="B91" s="22" t="s">
        <v>33</v>
      </c>
      <c r="C91" s="29" t="s">
        <v>425</v>
      </c>
      <c r="D91" s="29" t="s">
        <v>426</v>
      </c>
      <c r="E91" s="29" t="s">
        <v>427</v>
      </c>
    </row>
    <row r="92" spans="1:5" s="192" customFormat="1" ht="12" customHeight="1" thickBot="1">
      <c r="A92" s="25" t="s">
        <v>379</v>
      </c>
      <c r="B92" s="26" t="s">
        <v>380</v>
      </c>
      <c r="C92" s="27" t="s">
        <v>381</v>
      </c>
      <c r="D92" s="27" t="s">
        <v>381</v>
      </c>
      <c r="E92" s="27" t="s">
        <v>381</v>
      </c>
    </row>
    <row r="93" spans="1:5" ht="12" customHeight="1" thickBot="1">
      <c r="A93" s="20" t="s">
        <v>4</v>
      </c>
      <c r="B93" s="24" t="s">
        <v>323</v>
      </c>
      <c r="C93" s="102">
        <f>C94+C95+C96+C97+C98+C111</f>
        <v>44700200</v>
      </c>
      <c r="D93" s="102">
        <f>D94+D95+D96+D97+D98+D111</f>
        <v>9058794</v>
      </c>
      <c r="E93" s="102">
        <f>E94+E95+E96+E97+E98+E111</f>
        <v>52536997</v>
      </c>
    </row>
    <row r="94" spans="1:5" ht="12" customHeight="1">
      <c r="A94" s="15" t="s">
        <v>61</v>
      </c>
      <c r="B94" s="8" t="s">
        <v>34</v>
      </c>
      <c r="C94" s="104">
        <v>18170000</v>
      </c>
      <c r="D94" s="104">
        <v>1215000</v>
      </c>
      <c r="E94" s="106">
        <f aca="true" t="shared" si="4" ref="E94:E113">C94+D94</f>
        <v>19385000</v>
      </c>
    </row>
    <row r="95" spans="1:5" ht="12" customHeight="1">
      <c r="A95" s="12" t="s">
        <v>62</v>
      </c>
      <c r="B95" s="6" t="s">
        <v>107</v>
      </c>
      <c r="C95" s="105">
        <v>3974000</v>
      </c>
      <c r="D95" s="105">
        <v>0</v>
      </c>
      <c r="E95" s="106">
        <f t="shared" si="4"/>
        <v>3974000</v>
      </c>
    </row>
    <row r="96" spans="1:5" ht="12" customHeight="1">
      <c r="A96" s="12" t="s">
        <v>63</v>
      </c>
      <c r="B96" s="6" t="s">
        <v>80</v>
      </c>
      <c r="C96" s="107">
        <v>13810206</v>
      </c>
      <c r="D96" s="107">
        <v>8011794</v>
      </c>
      <c r="E96" s="106">
        <f t="shared" si="4"/>
        <v>21822000</v>
      </c>
    </row>
    <row r="97" spans="1:5" ht="12" customHeight="1">
      <c r="A97" s="12" t="s">
        <v>64</v>
      </c>
      <c r="B97" s="9" t="s">
        <v>108</v>
      </c>
      <c r="C97" s="107">
        <v>2013000</v>
      </c>
      <c r="D97" s="107">
        <v>-168000</v>
      </c>
      <c r="E97" s="106">
        <f t="shared" si="4"/>
        <v>1845000</v>
      </c>
    </row>
    <row r="98" spans="1:5" ht="12" customHeight="1">
      <c r="A98" s="12" t="s">
        <v>72</v>
      </c>
      <c r="B98" s="17" t="s">
        <v>109</v>
      </c>
      <c r="C98" s="107">
        <v>5510997</v>
      </c>
      <c r="D98" s="107">
        <v>0</v>
      </c>
      <c r="E98" s="106">
        <v>4289000</v>
      </c>
    </row>
    <row r="99" spans="1:5" ht="12" customHeight="1">
      <c r="A99" s="12" t="s">
        <v>65</v>
      </c>
      <c r="B99" s="6" t="s">
        <v>328</v>
      </c>
      <c r="C99" s="107">
        <v>0</v>
      </c>
      <c r="D99" s="107"/>
      <c r="E99" s="106">
        <f t="shared" si="4"/>
        <v>0</v>
      </c>
    </row>
    <row r="100" spans="1:5" ht="12" customHeight="1">
      <c r="A100" s="12" t="s">
        <v>66</v>
      </c>
      <c r="B100" s="67" t="s">
        <v>327</v>
      </c>
      <c r="C100" s="107">
        <v>0</v>
      </c>
      <c r="D100" s="107"/>
      <c r="E100" s="106">
        <f t="shared" si="4"/>
        <v>0</v>
      </c>
    </row>
    <row r="101" spans="1:5" ht="12" customHeight="1">
      <c r="A101" s="12" t="s">
        <v>73</v>
      </c>
      <c r="B101" s="67" t="s">
        <v>326</v>
      </c>
      <c r="C101" s="107">
        <v>0</v>
      </c>
      <c r="D101" s="107">
        <v>0</v>
      </c>
      <c r="E101" s="106">
        <f t="shared" si="4"/>
        <v>0</v>
      </c>
    </row>
    <row r="102" spans="1:5" ht="12" customHeight="1">
      <c r="A102" s="12" t="s">
        <v>74</v>
      </c>
      <c r="B102" s="65" t="s">
        <v>254</v>
      </c>
      <c r="C102" s="107"/>
      <c r="D102" s="107"/>
      <c r="E102" s="106">
        <f t="shared" si="4"/>
        <v>0</v>
      </c>
    </row>
    <row r="103" spans="1:5" ht="12" customHeight="1">
      <c r="A103" s="12" t="s">
        <v>75</v>
      </c>
      <c r="B103" s="66" t="s">
        <v>255</v>
      </c>
      <c r="C103" s="107"/>
      <c r="D103" s="107"/>
      <c r="E103" s="106">
        <f t="shared" si="4"/>
        <v>0</v>
      </c>
    </row>
    <row r="104" spans="1:5" ht="12" customHeight="1">
      <c r="A104" s="12" t="s">
        <v>76</v>
      </c>
      <c r="B104" s="66" t="s">
        <v>256</v>
      </c>
      <c r="C104" s="107">
        <v>0</v>
      </c>
      <c r="D104" s="107"/>
      <c r="E104" s="106">
        <f t="shared" si="4"/>
        <v>0</v>
      </c>
    </row>
    <row r="105" spans="1:5" ht="12" customHeight="1">
      <c r="A105" s="12" t="s">
        <v>78</v>
      </c>
      <c r="B105" s="65" t="s">
        <v>257</v>
      </c>
      <c r="C105" s="107">
        <v>0</v>
      </c>
      <c r="D105" s="107">
        <v>0</v>
      </c>
      <c r="E105" s="106">
        <f t="shared" si="4"/>
        <v>0</v>
      </c>
    </row>
    <row r="106" spans="1:5" ht="12" customHeight="1">
      <c r="A106" s="12" t="s">
        <v>110</v>
      </c>
      <c r="B106" s="65" t="s">
        <v>258</v>
      </c>
      <c r="C106" s="107"/>
      <c r="D106" s="107"/>
      <c r="E106" s="106">
        <f t="shared" si="4"/>
        <v>0</v>
      </c>
    </row>
    <row r="107" spans="1:5" ht="12" customHeight="1">
      <c r="A107" s="12" t="s">
        <v>252</v>
      </c>
      <c r="B107" s="66" t="s">
        <v>259</v>
      </c>
      <c r="C107" s="107">
        <v>0</v>
      </c>
      <c r="D107" s="107"/>
      <c r="E107" s="106">
        <f t="shared" si="4"/>
        <v>0</v>
      </c>
    </row>
    <row r="108" spans="1:5" ht="12" customHeight="1">
      <c r="A108" s="11" t="s">
        <v>253</v>
      </c>
      <c r="B108" s="67" t="s">
        <v>260</v>
      </c>
      <c r="C108" s="107"/>
      <c r="D108" s="107"/>
      <c r="E108" s="106">
        <f t="shared" si="4"/>
        <v>0</v>
      </c>
    </row>
    <row r="109" spans="1:5" ht="12" customHeight="1">
      <c r="A109" s="12" t="s">
        <v>324</v>
      </c>
      <c r="B109" s="67" t="s">
        <v>261</v>
      </c>
      <c r="C109" s="107"/>
      <c r="D109" s="107"/>
      <c r="E109" s="106">
        <f t="shared" si="4"/>
        <v>0</v>
      </c>
    </row>
    <row r="110" spans="1:5" ht="12" customHeight="1">
      <c r="A110" s="14" t="s">
        <v>325</v>
      </c>
      <c r="B110" s="67" t="s">
        <v>262</v>
      </c>
      <c r="C110" s="107">
        <v>247000</v>
      </c>
      <c r="D110" s="107">
        <v>0</v>
      </c>
      <c r="E110" s="106">
        <f t="shared" si="4"/>
        <v>247000</v>
      </c>
    </row>
    <row r="111" spans="1:5" ht="12" customHeight="1">
      <c r="A111" s="12" t="s">
        <v>329</v>
      </c>
      <c r="B111" s="9" t="s">
        <v>35</v>
      </c>
      <c r="C111" s="105">
        <v>1221997</v>
      </c>
      <c r="D111" s="105"/>
      <c r="E111" s="106">
        <f t="shared" si="4"/>
        <v>1221997</v>
      </c>
    </row>
    <row r="112" spans="1:5" ht="12" customHeight="1">
      <c r="A112" s="12" t="s">
        <v>330</v>
      </c>
      <c r="B112" s="6" t="s">
        <v>332</v>
      </c>
      <c r="C112" s="105">
        <v>1221997</v>
      </c>
      <c r="D112" s="105"/>
      <c r="E112" s="106">
        <f t="shared" si="4"/>
        <v>1221997</v>
      </c>
    </row>
    <row r="113" spans="1:5" ht="12" customHeight="1" thickBot="1">
      <c r="A113" s="16" t="s">
        <v>331</v>
      </c>
      <c r="B113" s="233" t="s">
        <v>333</v>
      </c>
      <c r="C113" s="111"/>
      <c r="D113" s="111"/>
      <c r="E113" s="106">
        <f t="shared" si="4"/>
        <v>0</v>
      </c>
    </row>
    <row r="114" spans="1:5" ht="12" customHeight="1" thickBot="1">
      <c r="A114" s="230" t="s">
        <v>5</v>
      </c>
      <c r="B114" s="231" t="s">
        <v>263</v>
      </c>
      <c r="C114" s="232">
        <f>+C115+C117+C119</f>
        <v>37378003</v>
      </c>
      <c r="D114" s="232">
        <f>+D115+D117+D119</f>
        <v>-7017003</v>
      </c>
      <c r="E114" s="232">
        <f>+E115+E117+E119</f>
        <v>30361000</v>
      </c>
    </row>
    <row r="115" spans="1:5" ht="12" customHeight="1">
      <c r="A115" s="13" t="s">
        <v>67</v>
      </c>
      <c r="B115" s="6" t="s">
        <v>126</v>
      </c>
      <c r="C115" s="106">
        <v>0</v>
      </c>
      <c r="D115" s="106">
        <v>331000</v>
      </c>
      <c r="E115" s="106">
        <f aca="true" t="shared" si="5" ref="E115:E127">C115+D115</f>
        <v>331000</v>
      </c>
    </row>
    <row r="116" spans="1:5" ht="12" customHeight="1">
      <c r="A116" s="13" t="s">
        <v>68</v>
      </c>
      <c r="B116" s="10" t="s">
        <v>267</v>
      </c>
      <c r="C116" s="106"/>
      <c r="D116" s="106"/>
      <c r="E116" s="106">
        <f t="shared" si="5"/>
        <v>0</v>
      </c>
    </row>
    <row r="117" spans="1:5" ht="12" customHeight="1">
      <c r="A117" s="13" t="s">
        <v>69</v>
      </c>
      <c r="B117" s="10" t="s">
        <v>111</v>
      </c>
      <c r="C117" s="105">
        <v>37378003</v>
      </c>
      <c r="D117" s="105">
        <v>-7348003</v>
      </c>
      <c r="E117" s="106">
        <v>30030000</v>
      </c>
    </row>
    <row r="118" spans="1:5" ht="12" customHeight="1">
      <c r="A118" s="13" t="s">
        <v>70</v>
      </c>
      <c r="B118" s="10" t="s">
        <v>268</v>
      </c>
      <c r="C118" s="95"/>
      <c r="D118" s="95"/>
      <c r="E118" s="106">
        <f t="shared" si="5"/>
        <v>0</v>
      </c>
    </row>
    <row r="119" spans="1:5" ht="12" customHeight="1">
      <c r="A119" s="13" t="s">
        <v>71</v>
      </c>
      <c r="B119" s="100" t="s">
        <v>129</v>
      </c>
      <c r="C119" s="95"/>
      <c r="D119" s="95"/>
      <c r="E119" s="106">
        <f t="shared" si="5"/>
        <v>0</v>
      </c>
    </row>
    <row r="120" spans="1:5" ht="12" customHeight="1">
      <c r="A120" s="13" t="s">
        <v>77</v>
      </c>
      <c r="B120" s="99" t="s">
        <v>310</v>
      </c>
      <c r="C120" s="95"/>
      <c r="D120" s="95"/>
      <c r="E120" s="106">
        <f t="shared" si="5"/>
        <v>0</v>
      </c>
    </row>
    <row r="121" spans="1:5" ht="12" customHeight="1">
      <c r="A121" s="13" t="s">
        <v>79</v>
      </c>
      <c r="B121" s="190" t="s">
        <v>273</v>
      </c>
      <c r="C121" s="95"/>
      <c r="D121" s="95"/>
      <c r="E121" s="106">
        <f t="shared" si="5"/>
        <v>0</v>
      </c>
    </row>
    <row r="122" spans="1:5" ht="15.75">
      <c r="A122" s="13" t="s">
        <v>112</v>
      </c>
      <c r="B122" s="66" t="s">
        <v>256</v>
      </c>
      <c r="C122" s="95"/>
      <c r="D122" s="95"/>
      <c r="E122" s="106">
        <f t="shared" si="5"/>
        <v>0</v>
      </c>
    </row>
    <row r="123" spans="1:5" ht="12" customHeight="1">
      <c r="A123" s="13" t="s">
        <v>113</v>
      </c>
      <c r="B123" s="66" t="s">
        <v>272</v>
      </c>
      <c r="C123" s="95"/>
      <c r="D123" s="95"/>
      <c r="E123" s="106">
        <f t="shared" si="5"/>
        <v>0</v>
      </c>
    </row>
    <row r="124" spans="1:5" ht="12" customHeight="1">
      <c r="A124" s="13" t="s">
        <v>114</v>
      </c>
      <c r="B124" s="66" t="s">
        <v>271</v>
      </c>
      <c r="C124" s="95"/>
      <c r="D124" s="95"/>
      <c r="E124" s="106">
        <f t="shared" si="5"/>
        <v>0</v>
      </c>
    </row>
    <row r="125" spans="1:5" ht="12" customHeight="1">
      <c r="A125" s="13" t="s">
        <v>264</v>
      </c>
      <c r="B125" s="66" t="s">
        <v>259</v>
      </c>
      <c r="C125" s="95"/>
      <c r="D125" s="95"/>
      <c r="E125" s="106">
        <f t="shared" si="5"/>
        <v>0</v>
      </c>
    </row>
    <row r="126" spans="1:5" ht="12" customHeight="1">
      <c r="A126" s="13" t="s">
        <v>265</v>
      </c>
      <c r="B126" s="66" t="s">
        <v>270</v>
      </c>
      <c r="C126" s="95"/>
      <c r="D126" s="95"/>
      <c r="E126" s="106">
        <f t="shared" si="5"/>
        <v>0</v>
      </c>
    </row>
    <row r="127" spans="1:5" ht="16.5" thickBot="1">
      <c r="A127" s="11" t="s">
        <v>266</v>
      </c>
      <c r="B127" s="66" t="s">
        <v>269</v>
      </c>
      <c r="C127" s="96"/>
      <c r="D127" s="96"/>
      <c r="E127" s="106">
        <f t="shared" si="5"/>
        <v>0</v>
      </c>
    </row>
    <row r="128" spans="1:5" ht="12" customHeight="1" thickBot="1">
      <c r="A128" s="18" t="s">
        <v>6</v>
      </c>
      <c r="B128" s="54" t="s">
        <v>334</v>
      </c>
      <c r="C128" s="103">
        <v>80856206</v>
      </c>
      <c r="D128" s="103">
        <v>2041791</v>
      </c>
      <c r="E128" s="103">
        <v>82897997</v>
      </c>
    </row>
    <row r="129" spans="1:5" ht="12" customHeight="1" thickBot="1">
      <c r="A129" s="18" t="s">
        <v>7</v>
      </c>
      <c r="B129" s="54" t="s">
        <v>335</v>
      </c>
      <c r="C129" s="103">
        <f>+C130+C131+C132</f>
        <v>1000000</v>
      </c>
      <c r="D129" s="103">
        <f>+D130+D131+D132</f>
        <v>0</v>
      </c>
      <c r="E129" s="103">
        <f>+E130+E131+E132</f>
        <v>1000000</v>
      </c>
    </row>
    <row r="130" spans="1:5" ht="12" customHeight="1">
      <c r="A130" s="13" t="s">
        <v>164</v>
      </c>
      <c r="B130" s="10" t="s">
        <v>342</v>
      </c>
      <c r="C130" s="95">
        <v>1000000</v>
      </c>
      <c r="D130" s="95"/>
      <c r="E130" s="106">
        <f>C130+D130</f>
        <v>1000000</v>
      </c>
    </row>
    <row r="131" spans="1:5" ht="12" customHeight="1">
      <c r="A131" s="13" t="s">
        <v>167</v>
      </c>
      <c r="B131" s="10" t="s">
        <v>343</v>
      </c>
      <c r="C131" s="95"/>
      <c r="D131" s="95">
        <v>0</v>
      </c>
      <c r="E131" s="106">
        <f>C131+D131</f>
        <v>0</v>
      </c>
    </row>
    <row r="132" spans="1:5" ht="12" customHeight="1" thickBot="1">
      <c r="A132" s="11" t="s">
        <v>168</v>
      </c>
      <c r="B132" s="10" t="s">
        <v>344</v>
      </c>
      <c r="C132" s="95"/>
      <c r="D132" s="95"/>
      <c r="E132" s="106">
        <f>C132+D132</f>
        <v>0</v>
      </c>
    </row>
    <row r="133" spans="1:5" ht="12" customHeight="1" thickBot="1">
      <c r="A133" s="18" t="s">
        <v>8</v>
      </c>
      <c r="B133" s="54" t="s">
        <v>336</v>
      </c>
      <c r="C133" s="103">
        <f>SUM(C134:C139)</f>
        <v>0</v>
      </c>
      <c r="D133" s="103">
        <f>SUM(D134:D139)</f>
        <v>0</v>
      </c>
      <c r="E133" s="103">
        <f>SUM(E134:E139)</f>
        <v>0</v>
      </c>
    </row>
    <row r="134" spans="1:5" ht="12" customHeight="1">
      <c r="A134" s="13" t="s">
        <v>54</v>
      </c>
      <c r="B134" s="7" t="s">
        <v>345</v>
      </c>
      <c r="C134" s="95"/>
      <c r="D134" s="95"/>
      <c r="E134" s="106">
        <f aca="true" t="shared" si="6" ref="E134:E139">C134+D134</f>
        <v>0</v>
      </c>
    </row>
    <row r="135" spans="1:5" ht="12" customHeight="1">
      <c r="A135" s="13" t="s">
        <v>55</v>
      </c>
      <c r="B135" s="7" t="s">
        <v>337</v>
      </c>
      <c r="C135" s="95"/>
      <c r="D135" s="95"/>
      <c r="E135" s="106">
        <f t="shared" si="6"/>
        <v>0</v>
      </c>
    </row>
    <row r="136" spans="1:5" ht="12" customHeight="1">
      <c r="A136" s="13" t="s">
        <v>56</v>
      </c>
      <c r="B136" s="7" t="s">
        <v>338</v>
      </c>
      <c r="C136" s="95"/>
      <c r="D136" s="95"/>
      <c r="E136" s="106">
        <f t="shared" si="6"/>
        <v>0</v>
      </c>
    </row>
    <row r="137" spans="1:5" ht="12" customHeight="1">
      <c r="A137" s="13" t="s">
        <v>99</v>
      </c>
      <c r="B137" s="7" t="s">
        <v>339</v>
      </c>
      <c r="C137" s="95"/>
      <c r="D137" s="95"/>
      <c r="E137" s="106">
        <f t="shared" si="6"/>
        <v>0</v>
      </c>
    </row>
    <row r="138" spans="1:5" ht="12" customHeight="1">
      <c r="A138" s="13" t="s">
        <v>100</v>
      </c>
      <c r="B138" s="7" t="s">
        <v>340</v>
      </c>
      <c r="C138" s="95"/>
      <c r="D138" s="95"/>
      <c r="E138" s="106">
        <f t="shared" si="6"/>
        <v>0</v>
      </c>
    </row>
    <row r="139" spans="1:5" ht="12" customHeight="1" thickBot="1">
      <c r="A139" s="11" t="s">
        <v>101</v>
      </c>
      <c r="B139" s="7" t="s">
        <v>341</v>
      </c>
      <c r="C139" s="95"/>
      <c r="D139" s="95"/>
      <c r="E139" s="106">
        <f t="shared" si="6"/>
        <v>0</v>
      </c>
    </row>
    <row r="140" spans="1:5" ht="12" customHeight="1" thickBot="1">
      <c r="A140" s="18" t="s">
        <v>9</v>
      </c>
      <c r="B140" s="54" t="s">
        <v>349</v>
      </c>
      <c r="C140" s="109">
        <f>+C141+C142+C143+C144</f>
        <v>14033794</v>
      </c>
      <c r="D140" s="109">
        <f>+D141+D142+D143+D144</f>
        <v>9283000</v>
      </c>
      <c r="E140" s="109">
        <f>+E141+E142+E143+E144</f>
        <v>23316794</v>
      </c>
    </row>
    <row r="141" spans="1:5" ht="12" customHeight="1">
      <c r="A141" s="13" t="s">
        <v>57</v>
      </c>
      <c r="B141" s="7" t="s">
        <v>274</v>
      </c>
      <c r="C141" s="95"/>
      <c r="D141" s="95"/>
      <c r="E141" s="106">
        <f>C141+D141</f>
        <v>0</v>
      </c>
    </row>
    <row r="142" spans="1:5" ht="12" customHeight="1">
      <c r="A142" s="13" t="s">
        <v>58</v>
      </c>
      <c r="B142" s="7" t="s">
        <v>275</v>
      </c>
      <c r="C142" s="95">
        <v>1171794</v>
      </c>
      <c r="D142" s="95">
        <v>0</v>
      </c>
      <c r="E142" s="106">
        <f>C142+D142</f>
        <v>1171794</v>
      </c>
    </row>
    <row r="143" spans="1:5" ht="12" customHeight="1">
      <c r="A143" s="13" t="s">
        <v>188</v>
      </c>
      <c r="B143" s="7" t="s">
        <v>350</v>
      </c>
      <c r="C143" s="95"/>
      <c r="D143" s="95"/>
      <c r="E143" s="106">
        <f>C143+D143</f>
        <v>0</v>
      </c>
    </row>
    <row r="144" spans="1:5" ht="12" customHeight="1" thickBot="1">
      <c r="A144" s="11" t="s">
        <v>189</v>
      </c>
      <c r="B144" s="5" t="s">
        <v>428</v>
      </c>
      <c r="C144" s="95">
        <v>12862000</v>
      </c>
      <c r="D144" s="95">
        <v>9283000</v>
      </c>
      <c r="E144" s="106">
        <f>C144+D144</f>
        <v>22145000</v>
      </c>
    </row>
    <row r="145" spans="1:5" ht="12" customHeight="1" thickBot="1">
      <c r="A145" s="18" t="s">
        <v>10</v>
      </c>
      <c r="B145" s="54" t="s">
        <v>351</v>
      </c>
      <c r="C145" s="112">
        <f>SUM(C146:C150)</f>
        <v>0</v>
      </c>
      <c r="D145" s="112">
        <f>SUM(D146:D150)</f>
        <v>0</v>
      </c>
      <c r="E145" s="112">
        <f>SUM(E146:E150)</f>
        <v>0</v>
      </c>
    </row>
    <row r="146" spans="1:5" ht="12" customHeight="1">
      <c r="A146" s="13" t="s">
        <v>59</v>
      </c>
      <c r="B146" s="7" t="s">
        <v>346</v>
      </c>
      <c r="C146" s="95"/>
      <c r="D146" s="95"/>
      <c r="E146" s="106">
        <f>C146+D146</f>
        <v>0</v>
      </c>
    </row>
    <row r="147" spans="1:5" ht="12" customHeight="1">
      <c r="A147" s="13" t="s">
        <v>60</v>
      </c>
      <c r="B147" s="7" t="s">
        <v>353</v>
      </c>
      <c r="C147" s="95"/>
      <c r="D147" s="95"/>
      <c r="E147" s="106">
        <f>C147+D147</f>
        <v>0</v>
      </c>
    </row>
    <row r="148" spans="1:5" ht="12" customHeight="1">
      <c r="A148" s="13" t="s">
        <v>200</v>
      </c>
      <c r="B148" s="7" t="s">
        <v>348</v>
      </c>
      <c r="C148" s="95"/>
      <c r="D148" s="95"/>
      <c r="E148" s="106">
        <f>C148+D148</f>
        <v>0</v>
      </c>
    </row>
    <row r="149" spans="1:5" ht="12" customHeight="1">
      <c r="A149" s="13" t="s">
        <v>201</v>
      </c>
      <c r="B149" s="7" t="s">
        <v>354</v>
      </c>
      <c r="C149" s="95"/>
      <c r="D149" s="95"/>
      <c r="E149" s="106">
        <f>C149+D149</f>
        <v>0</v>
      </c>
    </row>
    <row r="150" spans="1:5" ht="12" customHeight="1" thickBot="1">
      <c r="A150" s="13" t="s">
        <v>352</v>
      </c>
      <c r="B150" s="7" t="s">
        <v>355</v>
      </c>
      <c r="C150" s="95"/>
      <c r="D150" s="95"/>
      <c r="E150" s="106">
        <f>C150+D150</f>
        <v>0</v>
      </c>
    </row>
    <row r="151" spans="1:5" ht="12" customHeight="1" thickBot="1">
      <c r="A151" s="18" t="s">
        <v>11</v>
      </c>
      <c r="B151" s="54" t="s">
        <v>356</v>
      </c>
      <c r="C151" s="234"/>
      <c r="D151" s="234"/>
      <c r="E151" s="234"/>
    </row>
    <row r="152" spans="1:5" ht="12" customHeight="1" thickBot="1">
      <c r="A152" s="18" t="s">
        <v>12</v>
      </c>
      <c r="B152" s="54" t="s">
        <v>357</v>
      </c>
      <c r="C152" s="234"/>
      <c r="D152" s="234"/>
      <c r="E152" s="234"/>
    </row>
    <row r="153" spans="1:9" ht="15" customHeight="1" thickBot="1">
      <c r="A153" s="18" t="s">
        <v>13</v>
      </c>
      <c r="B153" s="54" t="s">
        <v>359</v>
      </c>
      <c r="C153" s="204">
        <f>+C129+C133+C140+C145+C151+C152</f>
        <v>15033794</v>
      </c>
      <c r="D153" s="204">
        <f>+D129+D133+D140+D145+D151+D152</f>
        <v>9283000</v>
      </c>
      <c r="E153" s="204">
        <f>+E129+E133+E140+E145+E151+E152</f>
        <v>24316794</v>
      </c>
      <c r="F153" s="205"/>
      <c r="G153" s="206"/>
      <c r="H153" s="206"/>
      <c r="I153" s="206"/>
    </row>
    <row r="154" spans="1:5" s="193" customFormat="1" ht="12.75" customHeight="1" thickBot="1">
      <c r="A154" s="101" t="s">
        <v>14</v>
      </c>
      <c r="B154" s="170" t="s">
        <v>358</v>
      </c>
      <c r="C154" s="204">
        <f>+C128+C153</f>
        <v>95890000</v>
      </c>
      <c r="D154" s="204">
        <v>11324791</v>
      </c>
      <c r="E154" s="204">
        <v>107214791</v>
      </c>
    </row>
    <row r="155" ht="7.5" customHeight="1"/>
    <row r="156" spans="1:5" ht="15.75">
      <c r="A156" s="243" t="s">
        <v>276</v>
      </c>
      <c r="B156" s="243"/>
      <c r="C156" s="243"/>
      <c r="D156" s="191"/>
      <c r="E156" s="191"/>
    </row>
    <row r="157" spans="1:5" ht="15" customHeight="1" thickBot="1">
      <c r="A157" s="241" t="s">
        <v>87</v>
      </c>
      <c r="B157" s="241"/>
      <c r="C157" s="113"/>
      <c r="D157" s="113"/>
      <c r="E157" s="113" t="s">
        <v>127</v>
      </c>
    </row>
    <row r="158" spans="1:5" ht="13.5" customHeight="1" thickBot="1">
      <c r="A158" s="18">
        <v>1</v>
      </c>
      <c r="B158" s="23" t="s">
        <v>360</v>
      </c>
      <c r="C158" s="103">
        <f>+C62-C128</f>
        <v>5757588</v>
      </c>
      <c r="D158" s="103">
        <f>+D62-D128</f>
        <v>9283000</v>
      </c>
      <c r="E158" s="103">
        <f>+E62-E128</f>
        <v>15040588</v>
      </c>
    </row>
    <row r="159" spans="1:5" ht="27.75" customHeight="1" thickBot="1">
      <c r="A159" s="18" t="s">
        <v>5</v>
      </c>
      <c r="B159" s="23" t="s">
        <v>366</v>
      </c>
      <c r="C159" s="103">
        <f>+C86-C153</f>
        <v>-5757588</v>
      </c>
      <c r="D159" s="103">
        <f>+D86-D153</f>
        <v>-9283000</v>
      </c>
      <c r="E159" s="103">
        <f>+E86-E153</f>
        <v>-15040588</v>
      </c>
    </row>
  </sheetData>
  <sheetProtection/>
  <mergeCells count="6">
    <mergeCell ref="A1:C1"/>
    <mergeCell ref="A2:B2"/>
    <mergeCell ref="A90:B90"/>
    <mergeCell ref="A156:C156"/>
    <mergeCell ref="A157:B157"/>
    <mergeCell ref="A89:C89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landscape" paperSize="9" scale="85" r:id="rId1"/>
  <headerFooter alignWithMargins="0">
    <oddHeader>&amp;C&amp;"Times New Roman CE,Félkövér"&amp;12
..............................Önkormányzat
2017. ÉVI KÖLTSÉGVETÉSÉNEK ÖSSZEVONT MÉRLEGE&amp;10
&amp;R&amp;"Times New Roman CE,Félkövér dőlt"&amp;11 1.1. melléklet a ........./2017. (.......) önkormányzati rendelethez</oddHeader>
  </headerFooter>
  <rowBreaks count="1" manualBreakCount="1">
    <brk id="88" max="4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91">
      <selection activeCell="E91" sqref="E91"/>
    </sheetView>
  </sheetViews>
  <sheetFormatPr defaultColWidth="9.00390625" defaultRowHeight="12.75"/>
  <cols>
    <col min="1" max="1" width="9.50390625" style="171" customWidth="1"/>
    <col min="2" max="2" width="91.625" style="171" customWidth="1"/>
    <col min="3" max="5" width="21.625" style="172" customWidth="1"/>
    <col min="6" max="16384" width="9.375" style="191" customWidth="1"/>
  </cols>
  <sheetData>
    <row r="1" spans="1:5" ht="15.75" customHeight="1">
      <c r="A1" s="240" t="s">
        <v>2</v>
      </c>
      <c r="B1" s="240"/>
      <c r="C1" s="240"/>
      <c r="D1" s="191"/>
      <c r="E1" s="191"/>
    </row>
    <row r="2" spans="1:5" ht="15.75" customHeight="1" thickBot="1">
      <c r="A2" s="241" t="s">
        <v>85</v>
      </c>
      <c r="B2" s="241"/>
      <c r="C2" s="113"/>
      <c r="D2" s="113"/>
      <c r="E2" s="113" t="s">
        <v>127</v>
      </c>
    </row>
    <row r="3" spans="1:5" ht="37.5" customHeight="1" thickBot="1">
      <c r="A3" s="21" t="s">
        <v>49</v>
      </c>
      <c r="B3" s="22" t="s">
        <v>3</v>
      </c>
      <c r="C3" s="29" t="s">
        <v>425</v>
      </c>
      <c r="D3" s="29" t="s">
        <v>426</v>
      </c>
      <c r="E3" s="29" t="s">
        <v>427</v>
      </c>
    </row>
    <row r="4" spans="1:5" s="192" customFormat="1" ht="12" customHeight="1" thickBot="1">
      <c r="A4" s="186" t="s">
        <v>379</v>
      </c>
      <c r="B4" s="187" t="s">
        <v>380</v>
      </c>
      <c r="C4" s="188" t="s">
        <v>381</v>
      </c>
      <c r="D4" s="188" t="s">
        <v>381</v>
      </c>
      <c r="E4" s="188" t="s">
        <v>381</v>
      </c>
    </row>
    <row r="5" spans="1:5" s="193" customFormat="1" ht="12" customHeight="1" thickBot="1">
      <c r="A5" s="18" t="s">
        <v>4</v>
      </c>
      <c r="B5" s="19" t="s">
        <v>148</v>
      </c>
      <c r="C5" s="103">
        <f>+C6+C7+C8+C9+C10+C11</f>
        <v>29322904</v>
      </c>
      <c r="D5" s="103">
        <f>+D6+D7+D8+D9+D10+D11</f>
        <v>11296644</v>
      </c>
      <c r="E5" s="103">
        <f>+E6+E7+E8+E9+E10+E11</f>
        <v>40619548</v>
      </c>
    </row>
    <row r="6" spans="1:5" s="193" customFormat="1" ht="12" customHeight="1">
      <c r="A6" s="13" t="s">
        <v>61</v>
      </c>
      <c r="B6" s="194" t="s">
        <v>149</v>
      </c>
      <c r="C6" s="106">
        <v>15253218</v>
      </c>
      <c r="D6" s="106">
        <v>9158460</v>
      </c>
      <c r="E6" s="106">
        <f aca="true" t="shared" si="0" ref="E6:E11">C6+D6</f>
        <v>24411678</v>
      </c>
    </row>
    <row r="7" spans="1:5" s="193" customFormat="1" ht="12" customHeight="1">
      <c r="A7" s="12" t="s">
        <v>62</v>
      </c>
      <c r="B7" s="195" t="s">
        <v>150</v>
      </c>
      <c r="C7" s="105"/>
      <c r="D7" s="105">
        <v>2136784</v>
      </c>
      <c r="E7" s="106">
        <f t="shared" si="0"/>
        <v>2136784</v>
      </c>
    </row>
    <row r="8" spans="1:5" s="193" customFormat="1" ht="12" customHeight="1">
      <c r="A8" s="12" t="s">
        <v>63</v>
      </c>
      <c r="B8" s="195" t="s">
        <v>151</v>
      </c>
      <c r="C8" s="105">
        <v>12869686</v>
      </c>
      <c r="D8" s="105">
        <v>-80</v>
      </c>
      <c r="E8" s="106">
        <f t="shared" si="0"/>
        <v>12869606</v>
      </c>
    </row>
    <row r="9" spans="1:5" s="193" customFormat="1" ht="12" customHeight="1">
      <c r="A9" s="12" t="s">
        <v>64</v>
      </c>
      <c r="B9" s="195" t="s">
        <v>152</v>
      </c>
      <c r="C9" s="105">
        <v>1200000</v>
      </c>
      <c r="D9" s="105"/>
      <c r="E9" s="106">
        <f t="shared" si="0"/>
        <v>1200000</v>
      </c>
    </row>
    <row r="10" spans="1:5" s="193" customFormat="1" ht="12" customHeight="1">
      <c r="A10" s="12" t="s">
        <v>81</v>
      </c>
      <c r="B10" s="99" t="s">
        <v>315</v>
      </c>
      <c r="C10" s="105">
        <v>0</v>
      </c>
      <c r="D10" s="105">
        <v>0</v>
      </c>
      <c r="E10" s="106">
        <f t="shared" si="0"/>
        <v>0</v>
      </c>
    </row>
    <row r="11" spans="1:5" s="193" customFormat="1" ht="12" customHeight="1" thickBot="1">
      <c r="A11" s="14" t="s">
        <v>65</v>
      </c>
      <c r="B11" s="100" t="s">
        <v>316</v>
      </c>
      <c r="C11" s="105"/>
      <c r="D11" s="105">
        <v>1480</v>
      </c>
      <c r="E11" s="106">
        <f t="shared" si="0"/>
        <v>1480</v>
      </c>
    </row>
    <row r="12" spans="1:5" s="193" customFormat="1" ht="12" customHeight="1" thickBot="1">
      <c r="A12" s="18" t="s">
        <v>5</v>
      </c>
      <c r="B12" s="98" t="s">
        <v>153</v>
      </c>
      <c r="C12" s="103">
        <f>+C13+C14+C15+C16+C17</f>
        <v>0</v>
      </c>
      <c r="D12" s="103">
        <f>+D13+D14+D15+D16+D17</f>
        <v>28067</v>
      </c>
      <c r="E12" s="103">
        <f>+E13+E14+E15+E16+E17</f>
        <v>28067</v>
      </c>
    </row>
    <row r="13" spans="1:5" s="193" customFormat="1" ht="12" customHeight="1">
      <c r="A13" s="13" t="s">
        <v>67</v>
      </c>
      <c r="B13" s="194" t="s">
        <v>154</v>
      </c>
      <c r="C13" s="106"/>
      <c r="D13" s="106"/>
      <c r="E13" s="106">
        <f aca="true" t="shared" si="1" ref="E13:E18">C13+D13</f>
        <v>0</v>
      </c>
    </row>
    <row r="14" spans="1:5" s="193" customFormat="1" ht="12" customHeight="1">
      <c r="A14" s="12" t="s">
        <v>68</v>
      </c>
      <c r="B14" s="195" t="s">
        <v>155</v>
      </c>
      <c r="C14" s="105"/>
      <c r="D14" s="105"/>
      <c r="E14" s="106">
        <f t="shared" si="1"/>
        <v>0</v>
      </c>
    </row>
    <row r="15" spans="1:5" s="193" customFormat="1" ht="12" customHeight="1">
      <c r="A15" s="12" t="s">
        <v>69</v>
      </c>
      <c r="B15" s="195" t="s">
        <v>304</v>
      </c>
      <c r="C15" s="105"/>
      <c r="D15" s="105"/>
      <c r="E15" s="106">
        <f t="shared" si="1"/>
        <v>0</v>
      </c>
    </row>
    <row r="16" spans="1:5" s="193" customFormat="1" ht="12" customHeight="1">
      <c r="A16" s="12" t="s">
        <v>70</v>
      </c>
      <c r="B16" s="195" t="s">
        <v>305</v>
      </c>
      <c r="C16" s="105"/>
      <c r="D16" s="105"/>
      <c r="E16" s="106">
        <f t="shared" si="1"/>
        <v>0</v>
      </c>
    </row>
    <row r="17" spans="1:5" s="193" customFormat="1" ht="12" customHeight="1">
      <c r="A17" s="12" t="s">
        <v>71</v>
      </c>
      <c r="B17" s="195" t="s">
        <v>156</v>
      </c>
      <c r="C17" s="105">
        <v>0</v>
      </c>
      <c r="D17" s="105">
        <v>28067</v>
      </c>
      <c r="E17" s="106">
        <f t="shared" si="1"/>
        <v>28067</v>
      </c>
    </row>
    <row r="18" spans="1:5" s="193" customFormat="1" ht="12" customHeight="1" thickBot="1">
      <c r="A18" s="14" t="s">
        <v>77</v>
      </c>
      <c r="B18" s="100" t="s">
        <v>157</v>
      </c>
      <c r="C18" s="107"/>
      <c r="D18" s="107"/>
      <c r="E18" s="106">
        <f t="shared" si="1"/>
        <v>0</v>
      </c>
    </row>
    <row r="19" spans="1:5" s="193" customFormat="1" ht="12" customHeight="1" thickBot="1">
      <c r="A19" s="18" t="s">
        <v>6</v>
      </c>
      <c r="B19" s="19" t="s">
        <v>158</v>
      </c>
      <c r="C19" s="103">
        <f>+C20+C21+C22+C23+C24</f>
        <v>32062501</v>
      </c>
      <c r="D19" s="103">
        <f>+D20+D21+D22+D23+D24</f>
        <v>-3751501</v>
      </c>
      <c r="E19" s="103">
        <f>+E20+E21+E22+E23+E24</f>
        <v>28311000</v>
      </c>
    </row>
    <row r="20" spans="1:5" s="193" customFormat="1" ht="12" customHeight="1">
      <c r="A20" s="13" t="s">
        <v>50</v>
      </c>
      <c r="B20" s="194" t="s">
        <v>159</v>
      </c>
      <c r="C20" s="106">
        <v>32062501</v>
      </c>
      <c r="D20" s="106">
        <v>-3751501</v>
      </c>
      <c r="E20" s="106">
        <f aca="true" t="shared" si="2" ref="E20:E25">C20+D20</f>
        <v>28311000</v>
      </c>
    </row>
    <row r="21" spans="1:5" s="193" customFormat="1" ht="12" customHeight="1">
      <c r="A21" s="12" t="s">
        <v>51</v>
      </c>
      <c r="B21" s="195" t="s">
        <v>160</v>
      </c>
      <c r="C21" s="105"/>
      <c r="D21" s="105"/>
      <c r="E21" s="106">
        <f t="shared" si="2"/>
        <v>0</v>
      </c>
    </row>
    <row r="22" spans="1:5" s="193" customFormat="1" ht="12" customHeight="1">
      <c r="A22" s="12" t="s">
        <v>52</v>
      </c>
      <c r="B22" s="195" t="s">
        <v>306</v>
      </c>
      <c r="C22" s="105"/>
      <c r="D22" s="105"/>
      <c r="E22" s="106">
        <f t="shared" si="2"/>
        <v>0</v>
      </c>
    </row>
    <row r="23" spans="1:5" s="193" customFormat="1" ht="12" customHeight="1">
      <c r="A23" s="12" t="s">
        <v>53</v>
      </c>
      <c r="B23" s="195" t="s">
        <v>307</v>
      </c>
      <c r="C23" s="105">
        <v>0</v>
      </c>
      <c r="D23" s="105">
        <v>0</v>
      </c>
      <c r="E23" s="106">
        <f t="shared" si="2"/>
        <v>0</v>
      </c>
    </row>
    <row r="24" spans="1:5" s="193" customFormat="1" ht="12" customHeight="1">
      <c r="A24" s="12" t="s">
        <v>95</v>
      </c>
      <c r="B24" s="195" t="s">
        <v>161</v>
      </c>
      <c r="C24" s="105"/>
      <c r="D24" s="105">
        <v>0</v>
      </c>
      <c r="E24" s="106">
        <f t="shared" si="2"/>
        <v>0</v>
      </c>
    </row>
    <row r="25" spans="1:5" s="193" customFormat="1" ht="12" customHeight="1" thickBot="1">
      <c r="A25" s="14" t="s">
        <v>96</v>
      </c>
      <c r="B25" s="196" t="s">
        <v>162</v>
      </c>
      <c r="C25" s="107"/>
      <c r="D25" s="107"/>
      <c r="E25" s="106">
        <f t="shared" si="2"/>
        <v>0</v>
      </c>
    </row>
    <row r="26" spans="1:5" s="193" customFormat="1" ht="12" customHeight="1" thickBot="1">
      <c r="A26" s="18" t="s">
        <v>97</v>
      </c>
      <c r="B26" s="19" t="s">
        <v>163</v>
      </c>
      <c r="C26" s="109">
        <f>+C27+C31+C32+C33</f>
        <v>13995000</v>
      </c>
      <c r="D26" s="109">
        <f>+D27+D31+D32+D33</f>
        <v>0</v>
      </c>
      <c r="E26" s="109">
        <f>+E27+E31+E32+E33</f>
        <v>13995000</v>
      </c>
    </row>
    <row r="27" spans="1:5" s="193" customFormat="1" ht="12" customHeight="1">
      <c r="A27" s="13" t="s">
        <v>164</v>
      </c>
      <c r="B27" s="194" t="s">
        <v>322</v>
      </c>
      <c r="C27" s="189">
        <v>11838000</v>
      </c>
      <c r="D27" s="189">
        <v>0</v>
      </c>
      <c r="E27" s="106">
        <f aca="true" t="shared" si="3" ref="E27:E33">C27+D27</f>
        <v>11838000</v>
      </c>
    </row>
    <row r="28" spans="1:5" s="193" customFormat="1" ht="12" customHeight="1">
      <c r="A28" s="12" t="s">
        <v>165</v>
      </c>
      <c r="B28" s="195" t="s">
        <v>170</v>
      </c>
      <c r="C28" s="105">
        <v>2409000</v>
      </c>
      <c r="D28" s="105">
        <v>0</v>
      </c>
      <c r="E28" s="106">
        <f t="shared" si="3"/>
        <v>2409000</v>
      </c>
    </row>
    <row r="29" spans="1:5" s="193" customFormat="1" ht="12" customHeight="1">
      <c r="A29" s="12" t="s">
        <v>166</v>
      </c>
      <c r="B29" s="195" t="s">
        <v>171</v>
      </c>
      <c r="C29" s="105"/>
      <c r="D29" s="105"/>
      <c r="E29" s="106">
        <f t="shared" si="3"/>
        <v>0</v>
      </c>
    </row>
    <row r="30" spans="1:5" s="193" customFormat="1" ht="12" customHeight="1">
      <c r="A30" s="12" t="s">
        <v>320</v>
      </c>
      <c r="B30" s="228" t="s">
        <v>321</v>
      </c>
      <c r="C30" s="105">
        <v>9429000</v>
      </c>
      <c r="D30" s="105">
        <v>0</v>
      </c>
      <c r="E30" s="106">
        <f t="shared" si="3"/>
        <v>9429000</v>
      </c>
    </row>
    <row r="31" spans="1:5" s="193" customFormat="1" ht="12" customHeight="1">
      <c r="A31" s="12" t="s">
        <v>167</v>
      </c>
      <c r="B31" s="195" t="s">
        <v>172</v>
      </c>
      <c r="C31" s="105">
        <v>2077000</v>
      </c>
      <c r="D31" s="105">
        <v>0</v>
      </c>
      <c r="E31" s="106">
        <f t="shared" si="3"/>
        <v>2077000</v>
      </c>
    </row>
    <row r="32" spans="1:5" s="193" customFormat="1" ht="12" customHeight="1">
      <c r="A32" s="12" t="s">
        <v>168</v>
      </c>
      <c r="B32" s="195" t="s">
        <v>173</v>
      </c>
      <c r="C32" s="105">
        <v>80000</v>
      </c>
      <c r="D32" s="105">
        <v>0</v>
      </c>
      <c r="E32" s="106">
        <f t="shared" si="3"/>
        <v>80000</v>
      </c>
    </row>
    <row r="33" spans="1:5" s="193" customFormat="1" ht="12" customHeight="1" thickBot="1">
      <c r="A33" s="14" t="s">
        <v>169</v>
      </c>
      <c r="B33" s="196" t="s">
        <v>174</v>
      </c>
      <c r="C33" s="107">
        <v>0</v>
      </c>
      <c r="D33" s="107">
        <v>0</v>
      </c>
      <c r="E33" s="106">
        <f t="shared" si="3"/>
        <v>0</v>
      </c>
    </row>
    <row r="34" spans="1:5" s="193" customFormat="1" ht="12" customHeight="1" thickBot="1">
      <c r="A34" s="18" t="s">
        <v>8</v>
      </c>
      <c r="B34" s="19" t="s">
        <v>317</v>
      </c>
      <c r="C34" s="103">
        <f>SUM(C35:C45)</f>
        <v>10671389</v>
      </c>
      <c r="D34" s="103">
        <f>SUM(D35:D45)</f>
        <v>80</v>
      </c>
      <c r="E34" s="103">
        <f>SUM(E35:E45)</f>
        <v>10671469</v>
      </c>
    </row>
    <row r="35" spans="1:5" s="193" customFormat="1" ht="12" customHeight="1">
      <c r="A35" s="13" t="s">
        <v>54</v>
      </c>
      <c r="B35" s="194" t="s">
        <v>177</v>
      </c>
      <c r="C35" s="106">
        <v>12000</v>
      </c>
      <c r="D35" s="106"/>
      <c r="E35" s="106">
        <f aca="true" t="shared" si="4" ref="E35:E45">C35+D35</f>
        <v>12000</v>
      </c>
    </row>
    <row r="36" spans="1:5" s="193" customFormat="1" ht="12" customHeight="1">
      <c r="A36" s="12" t="s">
        <v>55</v>
      </c>
      <c r="B36" s="195" t="s">
        <v>178</v>
      </c>
      <c r="C36" s="105">
        <v>2976000</v>
      </c>
      <c r="D36" s="105">
        <v>80</v>
      </c>
      <c r="E36" s="106">
        <f t="shared" si="4"/>
        <v>2976080</v>
      </c>
    </row>
    <row r="37" spans="1:5" s="193" customFormat="1" ht="12" customHeight="1">
      <c r="A37" s="12" t="s">
        <v>56</v>
      </c>
      <c r="B37" s="195" t="s">
        <v>179</v>
      </c>
      <c r="C37" s="105">
        <v>0</v>
      </c>
      <c r="D37" s="105">
        <v>0</v>
      </c>
      <c r="E37" s="106">
        <f t="shared" si="4"/>
        <v>0</v>
      </c>
    </row>
    <row r="38" spans="1:5" s="193" customFormat="1" ht="12" customHeight="1">
      <c r="A38" s="12" t="s">
        <v>99</v>
      </c>
      <c r="B38" s="195" t="s">
        <v>180</v>
      </c>
      <c r="C38" s="105">
        <v>6319000</v>
      </c>
      <c r="D38" s="105">
        <v>0</v>
      </c>
      <c r="E38" s="106">
        <f t="shared" si="4"/>
        <v>6319000</v>
      </c>
    </row>
    <row r="39" spans="1:5" s="193" customFormat="1" ht="12" customHeight="1">
      <c r="A39" s="12" t="s">
        <v>100</v>
      </c>
      <c r="B39" s="195" t="s">
        <v>181</v>
      </c>
      <c r="C39" s="105">
        <v>0</v>
      </c>
      <c r="D39" s="105">
        <v>0</v>
      </c>
      <c r="E39" s="106">
        <f t="shared" si="4"/>
        <v>0</v>
      </c>
    </row>
    <row r="40" spans="1:5" s="193" customFormat="1" ht="12" customHeight="1">
      <c r="A40" s="12" t="s">
        <v>101</v>
      </c>
      <c r="B40" s="195" t="s">
        <v>182</v>
      </c>
      <c r="C40" s="105">
        <v>864000</v>
      </c>
      <c r="D40" s="105">
        <v>0</v>
      </c>
      <c r="E40" s="106">
        <f t="shared" si="4"/>
        <v>864000</v>
      </c>
    </row>
    <row r="41" spans="1:5" s="193" customFormat="1" ht="12" customHeight="1">
      <c r="A41" s="12" t="s">
        <v>102</v>
      </c>
      <c r="B41" s="195" t="s">
        <v>183</v>
      </c>
      <c r="C41" s="105"/>
      <c r="D41" s="105"/>
      <c r="E41" s="106">
        <f t="shared" si="4"/>
        <v>0</v>
      </c>
    </row>
    <row r="42" spans="1:5" s="193" customFormat="1" ht="12" customHeight="1">
      <c r="A42" s="12" t="s">
        <v>103</v>
      </c>
      <c r="B42" s="195" t="s">
        <v>184</v>
      </c>
      <c r="C42" s="105">
        <v>6389</v>
      </c>
      <c r="D42" s="105">
        <v>0</v>
      </c>
      <c r="E42" s="106">
        <f t="shared" si="4"/>
        <v>6389</v>
      </c>
    </row>
    <row r="43" spans="1:5" s="193" customFormat="1" ht="12" customHeight="1">
      <c r="A43" s="12" t="s">
        <v>175</v>
      </c>
      <c r="B43" s="195" t="s">
        <v>185</v>
      </c>
      <c r="C43" s="108"/>
      <c r="D43" s="108"/>
      <c r="E43" s="106">
        <f t="shared" si="4"/>
        <v>0</v>
      </c>
    </row>
    <row r="44" spans="1:5" s="193" customFormat="1" ht="12" customHeight="1">
      <c r="A44" s="14" t="s">
        <v>176</v>
      </c>
      <c r="B44" s="196" t="s">
        <v>319</v>
      </c>
      <c r="C44" s="182"/>
      <c r="D44" s="182"/>
      <c r="E44" s="106">
        <f t="shared" si="4"/>
        <v>0</v>
      </c>
    </row>
    <row r="45" spans="1:5" s="193" customFormat="1" ht="12" customHeight="1" thickBot="1">
      <c r="A45" s="14" t="s">
        <v>318</v>
      </c>
      <c r="B45" s="100" t="s">
        <v>186</v>
      </c>
      <c r="C45" s="182">
        <v>494000</v>
      </c>
      <c r="D45" s="182">
        <v>0</v>
      </c>
      <c r="E45" s="106">
        <f t="shared" si="4"/>
        <v>494000</v>
      </c>
    </row>
    <row r="46" spans="1:5" s="193" customFormat="1" ht="12" customHeight="1" thickBot="1">
      <c r="A46" s="18" t="s">
        <v>9</v>
      </c>
      <c r="B46" s="19" t="s">
        <v>187</v>
      </c>
      <c r="C46" s="103">
        <f>SUM(C47:C51)</f>
        <v>0</v>
      </c>
      <c r="D46" s="103">
        <f>SUM(D47:D51)</f>
        <v>0</v>
      </c>
      <c r="E46" s="103">
        <f>SUM(E47:E51)</f>
        <v>0</v>
      </c>
    </row>
    <row r="47" spans="1:5" s="193" customFormat="1" ht="12" customHeight="1">
      <c r="A47" s="13" t="s">
        <v>57</v>
      </c>
      <c r="B47" s="194" t="s">
        <v>191</v>
      </c>
      <c r="C47" s="224"/>
      <c r="D47" s="224"/>
      <c r="E47" s="106">
        <f>C47+D47</f>
        <v>0</v>
      </c>
    </row>
    <row r="48" spans="1:5" s="193" customFormat="1" ht="12" customHeight="1">
      <c r="A48" s="12" t="s">
        <v>58</v>
      </c>
      <c r="B48" s="195" t="s">
        <v>192</v>
      </c>
      <c r="C48" s="108"/>
      <c r="D48" s="108"/>
      <c r="E48" s="106">
        <f>C48+D48</f>
        <v>0</v>
      </c>
    </row>
    <row r="49" spans="1:5" s="193" customFormat="1" ht="12" customHeight="1">
      <c r="A49" s="12" t="s">
        <v>188</v>
      </c>
      <c r="B49" s="195" t="s">
        <v>193</v>
      </c>
      <c r="C49" s="108"/>
      <c r="D49" s="108">
        <v>0</v>
      </c>
      <c r="E49" s="106">
        <f>C49+D49</f>
        <v>0</v>
      </c>
    </row>
    <row r="50" spans="1:5" s="193" customFormat="1" ht="12" customHeight="1">
      <c r="A50" s="12" t="s">
        <v>189</v>
      </c>
      <c r="B50" s="195" t="s">
        <v>194</v>
      </c>
      <c r="C50" s="108"/>
      <c r="D50" s="108"/>
      <c r="E50" s="106">
        <f>C50+D50</f>
        <v>0</v>
      </c>
    </row>
    <row r="51" spans="1:5" s="193" customFormat="1" ht="12" customHeight="1" thickBot="1">
      <c r="A51" s="14" t="s">
        <v>190</v>
      </c>
      <c r="B51" s="100" t="s">
        <v>195</v>
      </c>
      <c r="C51" s="182"/>
      <c r="D51" s="182"/>
      <c r="E51" s="106">
        <f>C51+D51</f>
        <v>0</v>
      </c>
    </row>
    <row r="52" spans="1:5" s="193" customFormat="1" ht="12" customHeight="1" thickBot="1">
      <c r="A52" s="18" t="s">
        <v>104</v>
      </c>
      <c r="B52" s="19" t="s">
        <v>196</v>
      </c>
      <c r="C52" s="103">
        <f>SUM(C53:C55)</f>
        <v>562000</v>
      </c>
      <c r="D52" s="103">
        <f>SUM(D53:D55)</f>
        <v>0</v>
      </c>
      <c r="E52" s="103">
        <f>SUM(E53:E55)</f>
        <v>562000</v>
      </c>
    </row>
    <row r="53" spans="1:5" s="193" customFormat="1" ht="12" customHeight="1">
      <c r="A53" s="13" t="s">
        <v>59</v>
      </c>
      <c r="B53" s="194" t="s">
        <v>197</v>
      </c>
      <c r="C53" s="106">
        <v>0</v>
      </c>
      <c r="D53" s="106">
        <v>0</v>
      </c>
      <c r="E53" s="106">
        <f>C53+D53</f>
        <v>0</v>
      </c>
    </row>
    <row r="54" spans="1:5" s="193" customFormat="1" ht="12" customHeight="1">
      <c r="A54" s="12" t="s">
        <v>60</v>
      </c>
      <c r="B54" s="195" t="s">
        <v>308</v>
      </c>
      <c r="C54" s="105">
        <v>562000</v>
      </c>
      <c r="D54" s="105">
        <v>0</v>
      </c>
      <c r="E54" s="106">
        <f>C54+D54</f>
        <v>562000</v>
      </c>
    </row>
    <row r="55" spans="1:5" s="193" customFormat="1" ht="12" customHeight="1">
      <c r="A55" s="12" t="s">
        <v>200</v>
      </c>
      <c r="B55" s="195" t="s">
        <v>198</v>
      </c>
      <c r="C55" s="105">
        <v>0</v>
      </c>
      <c r="D55" s="105">
        <v>0</v>
      </c>
      <c r="E55" s="106">
        <f>C55+D55</f>
        <v>0</v>
      </c>
    </row>
    <row r="56" spans="1:5" s="193" customFormat="1" ht="12" customHeight="1" thickBot="1">
      <c r="A56" s="14" t="s">
        <v>201</v>
      </c>
      <c r="B56" s="100" t="s">
        <v>199</v>
      </c>
      <c r="C56" s="107"/>
      <c r="D56" s="107"/>
      <c r="E56" s="106">
        <f>C56+D56</f>
        <v>0</v>
      </c>
    </row>
    <row r="57" spans="1:5" s="193" customFormat="1" ht="12" customHeight="1" thickBot="1">
      <c r="A57" s="18" t="s">
        <v>11</v>
      </c>
      <c r="B57" s="98" t="s">
        <v>202</v>
      </c>
      <c r="C57" s="103">
        <f>SUM(C58:C60)</f>
        <v>0</v>
      </c>
      <c r="D57" s="103">
        <f>SUM(D58:D60)</f>
        <v>0</v>
      </c>
      <c r="E57" s="103">
        <f>SUM(E58:E60)</f>
        <v>0</v>
      </c>
    </row>
    <row r="58" spans="1:5" s="193" customFormat="1" ht="12" customHeight="1">
      <c r="A58" s="13" t="s">
        <v>105</v>
      </c>
      <c r="B58" s="194" t="s">
        <v>204</v>
      </c>
      <c r="C58" s="108"/>
      <c r="D58" s="108"/>
      <c r="E58" s="106">
        <f>C58+D58</f>
        <v>0</v>
      </c>
    </row>
    <row r="59" spans="1:5" s="193" customFormat="1" ht="12" customHeight="1">
      <c r="A59" s="12" t="s">
        <v>106</v>
      </c>
      <c r="B59" s="195" t="s">
        <v>309</v>
      </c>
      <c r="C59" s="108"/>
      <c r="D59" s="108"/>
      <c r="E59" s="106">
        <f>C59+D59</f>
        <v>0</v>
      </c>
    </row>
    <row r="60" spans="1:5" s="193" customFormat="1" ht="12" customHeight="1">
      <c r="A60" s="12" t="s">
        <v>128</v>
      </c>
      <c r="B60" s="195" t="s">
        <v>205</v>
      </c>
      <c r="C60" s="108"/>
      <c r="D60" s="108"/>
      <c r="E60" s="106">
        <f>C60+D60</f>
        <v>0</v>
      </c>
    </row>
    <row r="61" spans="1:5" s="193" customFormat="1" ht="12" customHeight="1" thickBot="1">
      <c r="A61" s="14" t="s">
        <v>203</v>
      </c>
      <c r="B61" s="100" t="s">
        <v>206</v>
      </c>
      <c r="C61" s="108"/>
      <c r="D61" s="108"/>
      <c r="E61" s="106">
        <f>C61+D61</f>
        <v>0</v>
      </c>
    </row>
    <row r="62" spans="1:5" s="193" customFormat="1" ht="12" customHeight="1" thickBot="1">
      <c r="A62" s="235" t="s">
        <v>362</v>
      </c>
      <c r="B62" s="19" t="s">
        <v>207</v>
      </c>
      <c r="C62" s="109">
        <v>86613794</v>
      </c>
      <c r="D62" s="109">
        <v>11324791</v>
      </c>
      <c r="E62" s="109">
        <v>97938585</v>
      </c>
    </row>
    <row r="63" spans="1:5" s="193" customFormat="1" ht="12" customHeight="1" thickBot="1">
      <c r="A63" s="226" t="s">
        <v>208</v>
      </c>
      <c r="B63" s="98" t="s">
        <v>209</v>
      </c>
      <c r="C63" s="103">
        <f>SUM(C64:C66)</f>
        <v>0</v>
      </c>
      <c r="D63" s="103">
        <f>SUM(D64:D66)</f>
        <v>0</v>
      </c>
      <c r="E63" s="103">
        <f>SUM(E64:E66)</f>
        <v>0</v>
      </c>
    </row>
    <row r="64" spans="1:5" s="193" customFormat="1" ht="12" customHeight="1">
      <c r="A64" s="13" t="s">
        <v>240</v>
      </c>
      <c r="B64" s="194" t="s">
        <v>210</v>
      </c>
      <c r="C64" s="108">
        <v>0</v>
      </c>
      <c r="D64" s="108">
        <v>0</v>
      </c>
      <c r="E64" s="106">
        <f>C64+D64</f>
        <v>0</v>
      </c>
    </row>
    <row r="65" spans="1:5" s="193" customFormat="1" ht="12" customHeight="1">
      <c r="A65" s="12" t="s">
        <v>249</v>
      </c>
      <c r="B65" s="195" t="s">
        <v>211</v>
      </c>
      <c r="C65" s="108"/>
      <c r="D65" s="108">
        <v>0</v>
      </c>
      <c r="E65" s="106">
        <f>C65+D65</f>
        <v>0</v>
      </c>
    </row>
    <row r="66" spans="1:5" s="193" customFormat="1" ht="12" customHeight="1" thickBot="1">
      <c r="A66" s="14" t="s">
        <v>250</v>
      </c>
      <c r="B66" s="229" t="s">
        <v>347</v>
      </c>
      <c r="C66" s="108"/>
      <c r="D66" s="108"/>
      <c r="E66" s="106">
        <f>C66+D66</f>
        <v>0</v>
      </c>
    </row>
    <row r="67" spans="1:5" s="193" customFormat="1" ht="12" customHeight="1" thickBot="1">
      <c r="A67" s="226" t="s">
        <v>213</v>
      </c>
      <c r="B67" s="98" t="s">
        <v>214</v>
      </c>
      <c r="C67" s="103">
        <f>SUM(C68:C71)</f>
        <v>0</v>
      </c>
      <c r="D67" s="103">
        <f>SUM(D68:D71)</f>
        <v>0</v>
      </c>
      <c r="E67" s="103">
        <f>SUM(E68:E71)</f>
        <v>0</v>
      </c>
    </row>
    <row r="68" spans="1:5" s="193" customFormat="1" ht="12" customHeight="1">
      <c r="A68" s="13" t="s">
        <v>82</v>
      </c>
      <c r="B68" s="194" t="s">
        <v>215</v>
      </c>
      <c r="C68" s="108"/>
      <c r="D68" s="108"/>
      <c r="E68" s="106">
        <f>C68+D68</f>
        <v>0</v>
      </c>
    </row>
    <row r="69" spans="1:5" s="193" customFormat="1" ht="12" customHeight="1">
      <c r="A69" s="12" t="s">
        <v>83</v>
      </c>
      <c r="B69" s="195" t="s">
        <v>216</v>
      </c>
      <c r="C69" s="108"/>
      <c r="D69" s="108"/>
      <c r="E69" s="106">
        <f>C69+D69</f>
        <v>0</v>
      </c>
    </row>
    <row r="70" spans="1:5" s="193" customFormat="1" ht="12" customHeight="1">
      <c r="A70" s="12" t="s">
        <v>241</v>
      </c>
      <c r="B70" s="195" t="s">
        <v>217</v>
      </c>
      <c r="C70" s="108"/>
      <c r="D70" s="108"/>
      <c r="E70" s="106">
        <f>C70+D70</f>
        <v>0</v>
      </c>
    </row>
    <row r="71" spans="1:5" s="193" customFormat="1" ht="12" customHeight="1" thickBot="1">
      <c r="A71" s="14" t="s">
        <v>242</v>
      </c>
      <c r="B71" s="100" t="s">
        <v>218</v>
      </c>
      <c r="C71" s="108"/>
      <c r="D71" s="108"/>
      <c r="E71" s="106">
        <f>C71+D71</f>
        <v>0</v>
      </c>
    </row>
    <row r="72" spans="1:5" s="193" customFormat="1" ht="12" customHeight="1" thickBot="1">
      <c r="A72" s="226" t="s">
        <v>219</v>
      </c>
      <c r="B72" s="98" t="s">
        <v>220</v>
      </c>
      <c r="C72" s="103">
        <f>SUM(C73:C74)</f>
        <v>9276206</v>
      </c>
      <c r="D72" s="103">
        <f>SUM(D73:D74)</f>
        <v>0</v>
      </c>
      <c r="E72" s="103">
        <f>SUM(E73:E74)</f>
        <v>9276206</v>
      </c>
    </row>
    <row r="73" spans="1:5" s="193" customFormat="1" ht="12" customHeight="1">
      <c r="A73" s="13" t="s">
        <v>243</v>
      </c>
      <c r="B73" s="194" t="s">
        <v>221</v>
      </c>
      <c r="C73" s="108">
        <v>9276206</v>
      </c>
      <c r="D73" s="108">
        <v>0</v>
      </c>
      <c r="E73" s="106">
        <f>C73+D73</f>
        <v>9276206</v>
      </c>
    </row>
    <row r="74" spans="1:5" s="193" customFormat="1" ht="12" customHeight="1" thickBot="1">
      <c r="A74" s="14" t="s">
        <v>244</v>
      </c>
      <c r="B74" s="100" t="s">
        <v>222</v>
      </c>
      <c r="C74" s="108"/>
      <c r="D74" s="108"/>
      <c r="E74" s="106">
        <f>C74+D74</f>
        <v>0</v>
      </c>
    </row>
    <row r="75" spans="1:5" s="193" customFormat="1" ht="12" customHeight="1" thickBot="1">
      <c r="A75" s="226" t="s">
        <v>223</v>
      </c>
      <c r="B75" s="98" t="s">
        <v>224</v>
      </c>
      <c r="C75" s="103">
        <f>SUM(C76:C78)</f>
        <v>0</v>
      </c>
      <c r="D75" s="103">
        <f>SUM(D76:D78)</f>
        <v>0</v>
      </c>
      <c r="E75" s="103">
        <f>SUM(E76:E78)</f>
        <v>0</v>
      </c>
    </row>
    <row r="76" spans="1:5" s="193" customFormat="1" ht="12" customHeight="1">
      <c r="A76" s="13" t="s">
        <v>245</v>
      </c>
      <c r="B76" s="194" t="s">
        <v>225</v>
      </c>
      <c r="C76" s="108"/>
      <c r="D76" s="108"/>
      <c r="E76" s="106">
        <f>C76+D76</f>
        <v>0</v>
      </c>
    </row>
    <row r="77" spans="1:5" s="193" customFormat="1" ht="12" customHeight="1">
      <c r="A77" s="12" t="s">
        <v>246</v>
      </c>
      <c r="B77" s="195" t="s">
        <v>226</v>
      </c>
      <c r="C77" s="108"/>
      <c r="D77" s="108"/>
      <c r="E77" s="106">
        <f>C77+D77</f>
        <v>0</v>
      </c>
    </row>
    <row r="78" spans="1:5" s="193" customFormat="1" ht="12" customHeight="1" thickBot="1">
      <c r="A78" s="14" t="s">
        <v>247</v>
      </c>
      <c r="B78" s="100" t="s">
        <v>227</v>
      </c>
      <c r="C78" s="108"/>
      <c r="D78" s="108"/>
      <c r="E78" s="106">
        <f>C78+D78</f>
        <v>0</v>
      </c>
    </row>
    <row r="79" spans="1:5" s="193" customFormat="1" ht="12" customHeight="1" thickBot="1">
      <c r="A79" s="226" t="s">
        <v>228</v>
      </c>
      <c r="B79" s="98" t="s">
        <v>248</v>
      </c>
      <c r="C79" s="103">
        <f>SUM(C80:C83)</f>
        <v>0</v>
      </c>
      <c r="D79" s="103">
        <f>SUM(D80:D83)</f>
        <v>0</v>
      </c>
      <c r="E79" s="103">
        <f>SUM(E80:E83)</f>
        <v>0</v>
      </c>
    </row>
    <row r="80" spans="1:5" s="193" customFormat="1" ht="12" customHeight="1">
      <c r="A80" s="198" t="s">
        <v>229</v>
      </c>
      <c r="B80" s="194" t="s">
        <v>230</v>
      </c>
      <c r="C80" s="108"/>
      <c r="D80" s="108"/>
      <c r="E80" s="106">
        <f>C80+D80</f>
        <v>0</v>
      </c>
    </row>
    <row r="81" spans="1:5" s="193" customFormat="1" ht="12" customHeight="1">
      <c r="A81" s="199" t="s">
        <v>231</v>
      </c>
      <c r="B81" s="195" t="s">
        <v>232</v>
      </c>
      <c r="C81" s="108"/>
      <c r="D81" s="108"/>
      <c r="E81" s="106">
        <f>C81+D81</f>
        <v>0</v>
      </c>
    </row>
    <row r="82" spans="1:5" s="193" customFormat="1" ht="12" customHeight="1">
      <c r="A82" s="199" t="s">
        <v>233</v>
      </c>
      <c r="B82" s="195" t="s">
        <v>234</v>
      </c>
      <c r="C82" s="108"/>
      <c r="D82" s="108"/>
      <c r="E82" s="106">
        <f>C82+D82</f>
        <v>0</v>
      </c>
    </row>
    <row r="83" spans="1:5" s="193" customFormat="1" ht="12" customHeight="1" thickBot="1">
      <c r="A83" s="200" t="s">
        <v>235</v>
      </c>
      <c r="B83" s="100" t="s">
        <v>236</v>
      </c>
      <c r="C83" s="108"/>
      <c r="D83" s="108"/>
      <c r="E83" s="106">
        <f>C83+D83</f>
        <v>0</v>
      </c>
    </row>
    <row r="84" spans="1:5" s="193" customFormat="1" ht="12" customHeight="1" thickBot="1">
      <c r="A84" s="226" t="s">
        <v>237</v>
      </c>
      <c r="B84" s="98" t="s">
        <v>361</v>
      </c>
      <c r="C84" s="225"/>
      <c r="D84" s="225"/>
      <c r="E84" s="225"/>
    </row>
    <row r="85" spans="1:5" s="193" customFormat="1" ht="13.5" customHeight="1" thickBot="1">
      <c r="A85" s="226" t="s">
        <v>239</v>
      </c>
      <c r="B85" s="98" t="s">
        <v>238</v>
      </c>
      <c r="C85" s="225"/>
      <c r="D85" s="225"/>
      <c r="E85" s="225"/>
    </row>
    <row r="86" spans="1:5" s="193" customFormat="1" ht="15.75" customHeight="1" thickBot="1">
      <c r="A86" s="226" t="s">
        <v>251</v>
      </c>
      <c r="B86" s="201" t="s">
        <v>364</v>
      </c>
      <c r="C86" s="109">
        <f>+C63+C67+C72+C75+C79+C85+C84</f>
        <v>9276206</v>
      </c>
      <c r="D86" s="109">
        <f>+D63+D67+D72+D75+D79+D85+D84</f>
        <v>0</v>
      </c>
      <c r="E86" s="109">
        <f>+E63+E67+E72+E75+E79+E85+E84</f>
        <v>9276206</v>
      </c>
    </row>
    <row r="87" spans="1:5" s="193" customFormat="1" ht="16.5" customHeight="1" thickBot="1">
      <c r="A87" s="227" t="s">
        <v>363</v>
      </c>
      <c r="B87" s="202" t="s">
        <v>365</v>
      </c>
      <c r="C87" s="109">
        <v>95890000</v>
      </c>
      <c r="D87" s="109">
        <v>11324791</v>
      </c>
      <c r="E87" s="109">
        <v>107214791</v>
      </c>
    </row>
    <row r="88" spans="1:5" s="193" customFormat="1" ht="83.25" customHeight="1">
      <c r="A88" s="3"/>
      <c r="B88" s="4"/>
      <c r="C88" s="110"/>
      <c r="D88" s="110"/>
      <c r="E88" s="110"/>
    </row>
    <row r="89" spans="1:5" ht="16.5" customHeight="1">
      <c r="A89" s="240" t="s">
        <v>32</v>
      </c>
      <c r="B89" s="240"/>
      <c r="C89" s="240"/>
      <c r="D89" s="191"/>
      <c r="E89" s="191"/>
    </row>
    <row r="90" spans="1:5" s="203" customFormat="1" ht="16.5" customHeight="1" thickBot="1">
      <c r="A90" s="242" t="s">
        <v>86</v>
      </c>
      <c r="B90" s="242"/>
      <c r="C90" s="64"/>
      <c r="D90" s="64"/>
      <c r="E90" s="64" t="s">
        <v>127</v>
      </c>
    </row>
    <row r="91" spans="1:5" ht="37.5" customHeight="1" thickBot="1">
      <c r="A91" s="21" t="s">
        <v>49</v>
      </c>
      <c r="B91" s="22" t="s">
        <v>33</v>
      </c>
      <c r="C91" s="29" t="s">
        <v>425</v>
      </c>
      <c r="D91" s="29" t="s">
        <v>426</v>
      </c>
      <c r="E91" s="29" t="s">
        <v>427</v>
      </c>
    </row>
    <row r="92" spans="1:5" s="192" customFormat="1" ht="12" customHeight="1" thickBot="1">
      <c r="A92" s="25" t="s">
        <v>379</v>
      </c>
      <c r="B92" s="26" t="s">
        <v>380</v>
      </c>
      <c r="C92" s="27" t="s">
        <v>381</v>
      </c>
      <c r="D92" s="27" t="s">
        <v>381</v>
      </c>
      <c r="E92" s="27" t="s">
        <v>381</v>
      </c>
    </row>
    <row r="93" spans="1:5" ht="12" customHeight="1" thickBot="1">
      <c r="A93" s="20" t="s">
        <v>4</v>
      </c>
      <c r="B93" s="24" t="s">
        <v>323</v>
      </c>
      <c r="C93" s="102">
        <f>C94+C95+C96+C97+C98+C111</f>
        <v>44700200</v>
      </c>
      <c r="D93" s="102">
        <f>D94+D95+D96+D97+D98+D111</f>
        <v>9058794</v>
      </c>
      <c r="E93" s="102">
        <f>E94+E95+E96+E97+E98+E111</f>
        <v>53758994</v>
      </c>
    </row>
    <row r="94" spans="1:5" ht="12" customHeight="1">
      <c r="A94" s="15" t="s">
        <v>61</v>
      </c>
      <c r="B94" s="8" t="s">
        <v>34</v>
      </c>
      <c r="C94" s="104">
        <v>18170000</v>
      </c>
      <c r="D94" s="104">
        <v>1215000</v>
      </c>
      <c r="E94" s="106">
        <f aca="true" t="shared" si="5" ref="E94:E113">C94+D94</f>
        <v>19385000</v>
      </c>
    </row>
    <row r="95" spans="1:5" ht="12" customHeight="1">
      <c r="A95" s="12" t="s">
        <v>62</v>
      </c>
      <c r="B95" s="6" t="s">
        <v>107</v>
      </c>
      <c r="C95" s="105">
        <v>3974000</v>
      </c>
      <c r="D95" s="105">
        <v>0</v>
      </c>
      <c r="E95" s="106">
        <f t="shared" si="5"/>
        <v>3974000</v>
      </c>
    </row>
    <row r="96" spans="1:5" ht="12" customHeight="1">
      <c r="A96" s="12" t="s">
        <v>63</v>
      </c>
      <c r="B96" s="6" t="s">
        <v>80</v>
      </c>
      <c r="C96" s="107">
        <v>13810206</v>
      </c>
      <c r="D96" s="107">
        <v>8011794</v>
      </c>
      <c r="E96" s="106">
        <f t="shared" si="5"/>
        <v>21822000</v>
      </c>
    </row>
    <row r="97" spans="1:5" ht="12" customHeight="1">
      <c r="A97" s="12" t="s">
        <v>64</v>
      </c>
      <c r="B97" s="9" t="s">
        <v>108</v>
      </c>
      <c r="C97" s="107">
        <v>2013000</v>
      </c>
      <c r="D97" s="107">
        <v>-168000</v>
      </c>
      <c r="E97" s="106">
        <f t="shared" si="5"/>
        <v>1845000</v>
      </c>
    </row>
    <row r="98" spans="1:5" ht="12" customHeight="1">
      <c r="A98" s="12" t="s">
        <v>72</v>
      </c>
      <c r="B98" s="17" t="s">
        <v>109</v>
      </c>
      <c r="C98" s="107">
        <v>5510997</v>
      </c>
      <c r="D98" s="107">
        <v>0</v>
      </c>
      <c r="E98" s="106">
        <f t="shared" si="5"/>
        <v>5510997</v>
      </c>
    </row>
    <row r="99" spans="1:5" ht="12" customHeight="1">
      <c r="A99" s="12" t="s">
        <v>65</v>
      </c>
      <c r="B99" s="6" t="s">
        <v>328</v>
      </c>
      <c r="C99" s="107">
        <v>0</v>
      </c>
      <c r="D99" s="107">
        <v>0</v>
      </c>
      <c r="E99" s="106">
        <f t="shared" si="5"/>
        <v>0</v>
      </c>
    </row>
    <row r="100" spans="1:5" ht="12" customHeight="1">
      <c r="A100" s="12" t="s">
        <v>66</v>
      </c>
      <c r="B100" s="67" t="s">
        <v>327</v>
      </c>
      <c r="C100" s="107">
        <v>0</v>
      </c>
      <c r="D100" s="107">
        <v>0</v>
      </c>
      <c r="E100" s="106">
        <f t="shared" si="5"/>
        <v>0</v>
      </c>
    </row>
    <row r="101" spans="1:5" ht="12" customHeight="1">
      <c r="A101" s="12" t="s">
        <v>73</v>
      </c>
      <c r="B101" s="67" t="s">
        <v>326</v>
      </c>
      <c r="C101" s="107">
        <v>0</v>
      </c>
      <c r="D101" s="107">
        <v>0</v>
      </c>
      <c r="E101" s="106">
        <f t="shared" si="5"/>
        <v>0</v>
      </c>
    </row>
    <row r="102" spans="1:5" ht="12" customHeight="1">
      <c r="A102" s="12" t="s">
        <v>74</v>
      </c>
      <c r="B102" s="65" t="s">
        <v>254</v>
      </c>
      <c r="C102" s="107"/>
      <c r="D102" s="107"/>
      <c r="E102" s="106">
        <f t="shared" si="5"/>
        <v>0</v>
      </c>
    </row>
    <row r="103" spans="1:5" ht="12" customHeight="1">
      <c r="A103" s="12" t="s">
        <v>75</v>
      </c>
      <c r="B103" s="66" t="s">
        <v>255</v>
      </c>
      <c r="C103" s="107"/>
      <c r="D103" s="107"/>
      <c r="E103" s="106">
        <f t="shared" si="5"/>
        <v>0</v>
      </c>
    </row>
    <row r="104" spans="1:5" ht="12" customHeight="1">
      <c r="A104" s="12" t="s">
        <v>76</v>
      </c>
      <c r="B104" s="66" t="s">
        <v>256</v>
      </c>
      <c r="C104" s="107">
        <v>0</v>
      </c>
      <c r="D104" s="107">
        <v>0</v>
      </c>
      <c r="E104" s="106">
        <f t="shared" si="5"/>
        <v>0</v>
      </c>
    </row>
    <row r="105" spans="1:5" ht="12" customHeight="1">
      <c r="A105" s="12" t="s">
        <v>78</v>
      </c>
      <c r="B105" s="65" t="s">
        <v>257</v>
      </c>
      <c r="C105" s="107">
        <v>0</v>
      </c>
      <c r="D105" s="107">
        <v>0</v>
      </c>
      <c r="E105" s="106">
        <f t="shared" si="5"/>
        <v>0</v>
      </c>
    </row>
    <row r="106" spans="1:5" ht="12" customHeight="1">
      <c r="A106" s="12" t="s">
        <v>110</v>
      </c>
      <c r="B106" s="65" t="s">
        <v>258</v>
      </c>
      <c r="C106" s="107"/>
      <c r="D106" s="107"/>
      <c r="E106" s="106">
        <f t="shared" si="5"/>
        <v>0</v>
      </c>
    </row>
    <row r="107" spans="1:5" ht="12" customHeight="1">
      <c r="A107" s="12" t="s">
        <v>252</v>
      </c>
      <c r="B107" s="66" t="s">
        <v>259</v>
      </c>
      <c r="C107" s="107">
        <v>0</v>
      </c>
      <c r="D107" s="107">
        <v>0</v>
      </c>
      <c r="E107" s="106">
        <f t="shared" si="5"/>
        <v>0</v>
      </c>
    </row>
    <row r="108" spans="1:5" ht="12" customHeight="1">
      <c r="A108" s="11" t="s">
        <v>253</v>
      </c>
      <c r="B108" s="67" t="s">
        <v>260</v>
      </c>
      <c r="C108" s="107"/>
      <c r="D108" s="107"/>
      <c r="E108" s="106">
        <f t="shared" si="5"/>
        <v>0</v>
      </c>
    </row>
    <row r="109" spans="1:5" ht="12" customHeight="1">
      <c r="A109" s="12" t="s">
        <v>324</v>
      </c>
      <c r="B109" s="67" t="s">
        <v>261</v>
      </c>
      <c r="C109" s="107"/>
      <c r="D109" s="107"/>
      <c r="E109" s="106">
        <f t="shared" si="5"/>
        <v>0</v>
      </c>
    </row>
    <row r="110" spans="1:5" ht="12" customHeight="1">
      <c r="A110" s="14" t="s">
        <v>325</v>
      </c>
      <c r="B110" s="67" t="s">
        <v>262</v>
      </c>
      <c r="C110" s="107">
        <v>247000</v>
      </c>
      <c r="D110" s="107">
        <v>0</v>
      </c>
      <c r="E110" s="106">
        <f t="shared" si="5"/>
        <v>247000</v>
      </c>
    </row>
    <row r="111" spans="1:5" ht="12" customHeight="1">
      <c r="A111" s="12" t="s">
        <v>329</v>
      </c>
      <c r="B111" s="9" t="s">
        <v>35</v>
      </c>
      <c r="C111" s="105">
        <v>1221997</v>
      </c>
      <c r="D111" s="105"/>
      <c r="E111" s="106">
        <f t="shared" si="5"/>
        <v>1221997</v>
      </c>
    </row>
    <row r="112" spans="1:5" ht="12" customHeight="1">
      <c r="A112" s="12" t="s">
        <v>330</v>
      </c>
      <c r="B112" s="6" t="s">
        <v>332</v>
      </c>
      <c r="C112" s="105">
        <v>1221997</v>
      </c>
      <c r="D112" s="105"/>
      <c r="E112" s="106">
        <f t="shared" si="5"/>
        <v>1221997</v>
      </c>
    </row>
    <row r="113" spans="1:5" ht="12" customHeight="1" thickBot="1">
      <c r="A113" s="16" t="s">
        <v>331</v>
      </c>
      <c r="B113" s="233" t="s">
        <v>333</v>
      </c>
      <c r="C113" s="111"/>
      <c r="D113" s="111"/>
      <c r="E113" s="106">
        <f t="shared" si="5"/>
        <v>0</v>
      </c>
    </row>
    <row r="114" spans="1:5" ht="12" customHeight="1" thickBot="1">
      <c r="A114" s="230" t="s">
        <v>5</v>
      </c>
      <c r="B114" s="231" t="s">
        <v>263</v>
      </c>
      <c r="C114" s="232">
        <v>37378003</v>
      </c>
      <c r="D114" s="232">
        <v>-7017003</v>
      </c>
      <c r="E114" s="232">
        <v>47347209</v>
      </c>
    </row>
    <row r="115" spans="1:5" ht="12" customHeight="1">
      <c r="A115" s="13" t="s">
        <v>67</v>
      </c>
      <c r="B115" s="6" t="s">
        <v>126</v>
      </c>
      <c r="C115" s="106">
        <v>0</v>
      </c>
      <c r="D115" s="106">
        <v>331000</v>
      </c>
      <c r="E115" s="106">
        <f aca="true" t="shared" si="6" ref="E115:E127">C115+D115</f>
        <v>331000</v>
      </c>
    </row>
    <row r="116" spans="1:5" ht="12" customHeight="1">
      <c r="A116" s="13" t="s">
        <v>68</v>
      </c>
      <c r="B116" s="10" t="s">
        <v>267</v>
      </c>
      <c r="C116" s="106"/>
      <c r="D116" s="106"/>
      <c r="E116" s="106">
        <f t="shared" si="6"/>
        <v>0</v>
      </c>
    </row>
    <row r="117" spans="1:5" ht="12" customHeight="1">
      <c r="A117" s="13" t="s">
        <v>69</v>
      </c>
      <c r="B117" s="10" t="s">
        <v>111</v>
      </c>
      <c r="C117" s="105">
        <v>37378003</v>
      </c>
      <c r="D117" s="105">
        <v>-7348003</v>
      </c>
      <c r="E117" s="106">
        <f t="shared" si="6"/>
        <v>30030000</v>
      </c>
    </row>
    <row r="118" spans="1:5" ht="12" customHeight="1">
      <c r="A118" s="13" t="s">
        <v>70</v>
      </c>
      <c r="B118" s="10" t="s">
        <v>268</v>
      </c>
      <c r="C118" s="95"/>
      <c r="D118" s="95"/>
      <c r="E118" s="106">
        <f t="shared" si="6"/>
        <v>0</v>
      </c>
    </row>
    <row r="119" spans="1:5" ht="12" customHeight="1">
      <c r="A119" s="13" t="s">
        <v>71</v>
      </c>
      <c r="B119" s="100" t="s">
        <v>129</v>
      </c>
      <c r="C119" s="95"/>
      <c r="D119" s="95"/>
      <c r="E119" s="106">
        <f t="shared" si="6"/>
        <v>0</v>
      </c>
    </row>
    <row r="120" spans="1:5" ht="12" customHeight="1">
      <c r="A120" s="13" t="s">
        <v>77</v>
      </c>
      <c r="B120" s="99" t="s">
        <v>310</v>
      </c>
      <c r="C120" s="95"/>
      <c r="D120" s="95"/>
      <c r="E120" s="106">
        <f t="shared" si="6"/>
        <v>0</v>
      </c>
    </row>
    <row r="121" spans="1:5" ht="12" customHeight="1">
      <c r="A121" s="13" t="s">
        <v>79</v>
      </c>
      <c r="B121" s="190" t="s">
        <v>273</v>
      </c>
      <c r="C121" s="95"/>
      <c r="D121" s="95"/>
      <c r="E121" s="106">
        <f t="shared" si="6"/>
        <v>0</v>
      </c>
    </row>
    <row r="122" spans="1:5" ht="15.75">
      <c r="A122" s="13" t="s">
        <v>112</v>
      </c>
      <c r="B122" s="66" t="s">
        <v>256</v>
      </c>
      <c r="C122" s="95"/>
      <c r="D122" s="95"/>
      <c r="E122" s="106">
        <f t="shared" si="6"/>
        <v>0</v>
      </c>
    </row>
    <row r="123" spans="1:5" ht="12" customHeight="1">
      <c r="A123" s="13" t="s">
        <v>113</v>
      </c>
      <c r="B123" s="66" t="s">
        <v>272</v>
      </c>
      <c r="C123" s="95"/>
      <c r="D123" s="95"/>
      <c r="E123" s="106">
        <f t="shared" si="6"/>
        <v>0</v>
      </c>
    </row>
    <row r="124" spans="1:5" ht="12" customHeight="1">
      <c r="A124" s="13" t="s">
        <v>114</v>
      </c>
      <c r="B124" s="66" t="s">
        <v>271</v>
      </c>
      <c r="C124" s="95"/>
      <c r="D124" s="95"/>
      <c r="E124" s="106">
        <f t="shared" si="6"/>
        <v>0</v>
      </c>
    </row>
    <row r="125" spans="1:5" ht="12" customHeight="1">
      <c r="A125" s="13" t="s">
        <v>264</v>
      </c>
      <c r="B125" s="66" t="s">
        <v>259</v>
      </c>
      <c r="C125" s="95"/>
      <c r="D125" s="95"/>
      <c r="E125" s="106">
        <f t="shared" si="6"/>
        <v>0</v>
      </c>
    </row>
    <row r="126" spans="1:5" ht="12" customHeight="1">
      <c r="A126" s="13" t="s">
        <v>265</v>
      </c>
      <c r="B126" s="66" t="s">
        <v>270</v>
      </c>
      <c r="C126" s="95"/>
      <c r="D126" s="95"/>
      <c r="E126" s="106">
        <f t="shared" si="6"/>
        <v>0</v>
      </c>
    </row>
    <row r="127" spans="1:5" ht="16.5" thickBot="1">
      <c r="A127" s="11" t="s">
        <v>266</v>
      </c>
      <c r="B127" s="66" t="s">
        <v>269</v>
      </c>
      <c r="C127" s="96"/>
      <c r="D127" s="96"/>
      <c r="E127" s="106">
        <f t="shared" si="6"/>
        <v>0</v>
      </c>
    </row>
    <row r="128" spans="1:5" ht="12" customHeight="1" thickBot="1">
      <c r="A128" s="18" t="s">
        <v>6</v>
      </c>
      <c r="B128" s="54" t="s">
        <v>334</v>
      </c>
      <c r="C128" s="103">
        <v>80856206</v>
      </c>
      <c r="D128" s="103">
        <v>2041791</v>
      </c>
      <c r="E128" s="103">
        <v>82897997</v>
      </c>
    </row>
    <row r="129" spans="1:5" ht="12" customHeight="1" thickBot="1">
      <c r="A129" s="18" t="s">
        <v>7</v>
      </c>
      <c r="B129" s="54" t="s">
        <v>335</v>
      </c>
      <c r="C129" s="103">
        <f>+C130+C131+C132</f>
        <v>1000000</v>
      </c>
      <c r="D129" s="103">
        <f>+D130+D131+D132</f>
        <v>0</v>
      </c>
      <c r="E129" s="103">
        <f>+E130+E131+E132</f>
        <v>1000000</v>
      </c>
    </row>
    <row r="130" spans="1:5" ht="12" customHeight="1">
      <c r="A130" s="13" t="s">
        <v>164</v>
      </c>
      <c r="B130" s="10" t="s">
        <v>342</v>
      </c>
      <c r="C130" s="95">
        <v>1000000</v>
      </c>
      <c r="D130" s="95"/>
      <c r="E130" s="106">
        <f>C130+D130</f>
        <v>1000000</v>
      </c>
    </row>
    <row r="131" spans="1:5" ht="12" customHeight="1">
      <c r="A131" s="13" t="s">
        <v>167</v>
      </c>
      <c r="B131" s="10" t="s">
        <v>343</v>
      </c>
      <c r="C131" s="95"/>
      <c r="D131" s="95">
        <v>0</v>
      </c>
      <c r="E131" s="106">
        <f>C131+D131</f>
        <v>0</v>
      </c>
    </row>
    <row r="132" spans="1:5" ht="12" customHeight="1" thickBot="1">
      <c r="A132" s="11" t="s">
        <v>168</v>
      </c>
      <c r="B132" s="10" t="s">
        <v>344</v>
      </c>
      <c r="C132" s="95"/>
      <c r="D132" s="95"/>
      <c r="E132" s="106">
        <f>C132+D132</f>
        <v>0</v>
      </c>
    </row>
    <row r="133" spans="1:5" ht="12" customHeight="1" thickBot="1">
      <c r="A133" s="18" t="s">
        <v>8</v>
      </c>
      <c r="B133" s="54" t="s">
        <v>336</v>
      </c>
      <c r="C133" s="103">
        <f>SUM(C134:C139)</f>
        <v>0</v>
      </c>
      <c r="D133" s="103">
        <f>SUM(D134:D139)</f>
        <v>0</v>
      </c>
      <c r="E133" s="103">
        <f>SUM(E134:E139)</f>
        <v>0</v>
      </c>
    </row>
    <row r="134" spans="1:5" ht="12" customHeight="1">
      <c r="A134" s="13" t="s">
        <v>54</v>
      </c>
      <c r="B134" s="7" t="s">
        <v>345</v>
      </c>
      <c r="C134" s="95"/>
      <c r="D134" s="95"/>
      <c r="E134" s="106">
        <f aca="true" t="shared" si="7" ref="E134:E139">C134+D134</f>
        <v>0</v>
      </c>
    </row>
    <row r="135" spans="1:5" ht="12" customHeight="1">
      <c r="A135" s="13" t="s">
        <v>55</v>
      </c>
      <c r="B135" s="7" t="s">
        <v>337</v>
      </c>
      <c r="C135" s="95"/>
      <c r="D135" s="95"/>
      <c r="E135" s="106">
        <f t="shared" si="7"/>
        <v>0</v>
      </c>
    </row>
    <row r="136" spans="1:5" ht="12" customHeight="1">
      <c r="A136" s="13" t="s">
        <v>56</v>
      </c>
      <c r="B136" s="7" t="s">
        <v>338</v>
      </c>
      <c r="C136" s="95"/>
      <c r="D136" s="95"/>
      <c r="E136" s="106">
        <f t="shared" si="7"/>
        <v>0</v>
      </c>
    </row>
    <row r="137" spans="1:5" ht="12" customHeight="1">
      <c r="A137" s="13" t="s">
        <v>99</v>
      </c>
      <c r="B137" s="7" t="s">
        <v>339</v>
      </c>
      <c r="C137" s="95"/>
      <c r="D137" s="95"/>
      <c r="E137" s="106">
        <f t="shared" si="7"/>
        <v>0</v>
      </c>
    </row>
    <row r="138" spans="1:5" ht="12" customHeight="1">
      <c r="A138" s="13" t="s">
        <v>100</v>
      </c>
      <c r="B138" s="7" t="s">
        <v>340</v>
      </c>
      <c r="C138" s="95"/>
      <c r="D138" s="95"/>
      <c r="E138" s="106">
        <f t="shared" si="7"/>
        <v>0</v>
      </c>
    </row>
    <row r="139" spans="1:5" ht="12" customHeight="1" thickBot="1">
      <c r="A139" s="11" t="s">
        <v>101</v>
      </c>
      <c r="B139" s="7" t="s">
        <v>341</v>
      </c>
      <c r="C139" s="95"/>
      <c r="D139" s="95"/>
      <c r="E139" s="106">
        <f t="shared" si="7"/>
        <v>0</v>
      </c>
    </row>
    <row r="140" spans="1:5" ht="12" customHeight="1" thickBot="1">
      <c r="A140" s="18" t="s">
        <v>9</v>
      </c>
      <c r="B140" s="54" t="s">
        <v>349</v>
      </c>
      <c r="C140" s="109">
        <f>+C141+C142+C143+C144</f>
        <v>14033794</v>
      </c>
      <c r="D140" s="109">
        <f>+D141+D142+D143+D144</f>
        <v>9283000</v>
      </c>
      <c r="E140" s="109">
        <f>+E141+E142+E143+E144</f>
        <v>23316794</v>
      </c>
    </row>
    <row r="141" spans="1:5" ht="12" customHeight="1">
      <c r="A141" s="13" t="s">
        <v>57</v>
      </c>
      <c r="B141" s="7" t="s">
        <v>274</v>
      </c>
      <c r="C141" s="95"/>
      <c r="D141" s="95">
        <v>0</v>
      </c>
      <c r="E141" s="106">
        <f>C141+D141</f>
        <v>0</v>
      </c>
    </row>
    <row r="142" spans="1:5" ht="12" customHeight="1">
      <c r="A142" s="13" t="s">
        <v>58</v>
      </c>
      <c r="B142" s="7" t="s">
        <v>275</v>
      </c>
      <c r="C142" s="95">
        <v>1171794</v>
      </c>
      <c r="D142" s="95">
        <v>0</v>
      </c>
      <c r="E142" s="106">
        <f>C142+D142</f>
        <v>1171794</v>
      </c>
    </row>
    <row r="143" spans="1:5" ht="12" customHeight="1">
      <c r="A143" s="13" t="s">
        <v>188</v>
      </c>
      <c r="B143" s="7" t="s">
        <v>350</v>
      </c>
      <c r="C143" s="95"/>
      <c r="D143" s="95"/>
      <c r="E143" s="106">
        <f>C143+D143</f>
        <v>0</v>
      </c>
    </row>
    <row r="144" spans="1:5" ht="12" customHeight="1" thickBot="1">
      <c r="A144" s="11" t="s">
        <v>189</v>
      </c>
      <c r="B144" s="5" t="s">
        <v>428</v>
      </c>
      <c r="C144" s="95">
        <v>12862000</v>
      </c>
      <c r="D144" s="95">
        <v>9283000</v>
      </c>
      <c r="E144" s="106">
        <f>C144+D144</f>
        <v>22145000</v>
      </c>
    </row>
    <row r="145" spans="1:5" ht="12" customHeight="1" thickBot="1">
      <c r="A145" s="18" t="s">
        <v>10</v>
      </c>
      <c r="B145" s="54" t="s">
        <v>351</v>
      </c>
      <c r="C145" s="112">
        <f>SUM(C146:C150)</f>
        <v>0</v>
      </c>
      <c r="D145" s="112">
        <f>SUM(D146:D150)</f>
        <v>0</v>
      </c>
      <c r="E145" s="112">
        <f>SUM(E146:E150)</f>
        <v>0</v>
      </c>
    </row>
    <row r="146" spans="1:5" ht="12" customHeight="1">
      <c r="A146" s="13" t="s">
        <v>59</v>
      </c>
      <c r="B146" s="7" t="s">
        <v>346</v>
      </c>
      <c r="C146" s="95"/>
      <c r="D146" s="95"/>
      <c r="E146" s="106">
        <f>C146+D146</f>
        <v>0</v>
      </c>
    </row>
    <row r="147" spans="1:5" ht="12" customHeight="1">
      <c r="A147" s="13" t="s">
        <v>60</v>
      </c>
      <c r="B147" s="7" t="s">
        <v>353</v>
      </c>
      <c r="C147" s="95"/>
      <c r="D147" s="95"/>
      <c r="E147" s="106">
        <f>C147+D147</f>
        <v>0</v>
      </c>
    </row>
    <row r="148" spans="1:5" ht="12" customHeight="1">
      <c r="A148" s="13" t="s">
        <v>200</v>
      </c>
      <c r="B148" s="7" t="s">
        <v>348</v>
      </c>
      <c r="C148" s="95"/>
      <c r="D148" s="95"/>
      <c r="E148" s="106">
        <f>C148+D148</f>
        <v>0</v>
      </c>
    </row>
    <row r="149" spans="1:5" ht="12" customHeight="1">
      <c r="A149" s="13" t="s">
        <v>201</v>
      </c>
      <c r="B149" s="7" t="s">
        <v>354</v>
      </c>
      <c r="C149" s="95"/>
      <c r="D149" s="95"/>
      <c r="E149" s="106">
        <f>C149+D149</f>
        <v>0</v>
      </c>
    </row>
    <row r="150" spans="1:5" ht="12" customHeight="1" thickBot="1">
      <c r="A150" s="13" t="s">
        <v>352</v>
      </c>
      <c r="B150" s="7" t="s">
        <v>355</v>
      </c>
      <c r="C150" s="95"/>
      <c r="D150" s="95"/>
      <c r="E150" s="106">
        <f>C150+D150</f>
        <v>0</v>
      </c>
    </row>
    <row r="151" spans="1:5" ht="12" customHeight="1" thickBot="1">
      <c r="A151" s="18" t="s">
        <v>11</v>
      </c>
      <c r="B151" s="54" t="s">
        <v>356</v>
      </c>
      <c r="C151" s="234"/>
      <c r="D151" s="234"/>
      <c r="E151" s="234"/>
    </row>
    <row r="152" spans="1:5" ht="12" customHeight="1" thickBot="1">
      <c r="A152" s="18" t="s">
        <v>12</v>
      </c>
      <c r="B152" s="54" t="s">
        <v>357</v>
      </c>
      <c r="C152" s="234"/>
      <c r="D152" s="234"/>
      <c r="E152" s="234"/>
    </row>
    <row r="153" spans="1:9" ht="15" customHeight="1" thickBot="1">
      <c r="A153" s="18" t="s">
        <v>13</v>
      </c>
      <c r="B153" s="54" t="s">
        <v>359</v>
      </c>
      <c r="C153" s="204">
        <f>+C129+C133+C140+C145+C151+C152</f>
        <v>15033794</v>
      </c>
      <c r="D153" s="204">
        <f>+D129+D133+D140+D145+D151+D152</f>
        <v>9283000</v>
      </c>
      <c r="E153" s="204">
        <f>+E129+E133+E140+E145+E151+E152</f>
        <v>24316794</v>
      </c>
      <c r="F153" s="205"/>
      <c r="G153" s="206"/>
      <c r="H153" s="206"/>
      <c r="I153" s="206"/>
    </row>
    <row r="154" spans="1:5" s="193" customFormat="1" ht="12.75" customHeight="1" thickBot="1">
      <c r="A154" s="101" t="s">
        <v>14</v>
      </c>
      <c r="B154" s="170" t="s">
        <v>358</v>
      </c>
      <c r="C154" s="204">
        <v>95890000</v>
      </c>
      <c r="D154" s="204">
        <v>11324791</v>
      </c>
      <c r="E154" s="204">
        <v>107214791</v>
      </c>
    </row>
    <row r="155" ht="7.5" customHeight="1"/>
    <row r="156" spans="1:5" ht="15.75">
      <c r="A156" s="243" t="s">
        <v>276</v>
      </c>
      <c r="B156" s="243"/>
      <c r="C156" s="243"/>
      <c r="D156" s="191"/>
      <c r="E156" s="191"/>
    </row>
    <row r="157" spans="1:5" ht="15" customHeight="1" thickBot="1">
      <c r="A157" s="241" t="s">
        <v>87</v>
      </c>
      <c r="B157" s="241"/>
      <c r="C157" s="113"/>
      <c r="D157" s="113"/>
      <c r="E157" s="113" t="s">
        <v>127</v>
      </c>
    </row>
    <row r="158" spans="1:5" ht="13.5" customHeight="1" thickBot="1">
      <c r="A158" s="18">
        <v>1</v>
      </c>
      <c r="B158" s="23" t="s">
        <v>360</v>
      </c>
      <c r="C158" s="103">
        <f>+C62-C128</f>
        <v>5757588</v>
      </c>
      <c r="D158" s="103">
        <f>+D62-D128</f>
        <v>9283000</v>
      </c>
      <c r="E158" s="103">
        <f>+E62-E128</f>
        <v>15040588</v>
      </c>
    </row>
    <row r="159" spans="1:5" ht="27.75" customHeight="1" thickBot="1">
      <c r="A159" s="18" t="s">
        <v>5</v>
      </c>
      <c r="B159" s="23" t="s">
        <v>366</v>
      </c>
      <c r="C159" s="103">
        <f>+C86-C153</f>
        <v>-5757588</v>
      </c>
      <c r="D159" s="103">
        <f>+D86-D153</f>
        <v>-9283000</v>
      </c>
      <c r="E159" s="103">
        <f>+E86-E153</f>
        <v>-15040588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5" r:id="rId1"/>
  <headerFooter alignWithMargins="0">
    <oddHeader>&amp;C&amp;"Times New Roman CE,Félkövér"&amp;12
..............................Önkormányzat
2017. ÉVI KÖLTSÉGVETÉS
KÖTELEZŐ FELADATAINAK MÉRLEGE &amp;R&amp;"Times New Roman CE,Félkövér dőlt"&amp;11 1.2. melléklet a ........./2017. (.......) önkormányzati rendelethez</oddHeader>
  </headerFooter>
  <rowBreaks count="1" manualBreakCount="1">
    <brk id="88" max="4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97">
      <selection activeCell="C97" sqref="C97"/>
    </sheetView>
  </sheetViews>
  <sheetFormatPr defaultColWidth="9.00390625" defaultRowHeight="12.75"/>
  <cols>
    <col min="1" max="1" width="9.50390625" style="171" customWidth="1"/>
    <col min="2" max="2" width="91.625" style="171" customWidth="1"/>
    <col min="3" max="3" width="21.375" style="172" customWidth="1"/>
    <col min="4" max="5" width="21.625" style="172" customWidth="1"/>
    <col min="6" max="16384" width="9.375" style="191" customWidth="1"/>
  </cols>
  <sheetData>
    <row r="1" spans="1:5" ht="15.75" customHeight="1">
      <c r="A1" s="240" t="s">
        <v>2</v>
      </c>
      <c r="B1" s="240"/>
      <c r="C1" s="240"/>
      <c r="D1" s="191"/>
      <c r="E1" s="191"/>
    </row>
    <row r="2" spans="1:5" ht="15.75" customHeight="1" thickBot="1">
      <c r="A2" s="241" t="s">
        <v>85</v>
      </c>
      <c r="B2" s="241"/>
      <c r="C2" s="113"/>
      <c r="D2" s="113"/>
      <c r="E2" s="113" t="s">
        <v>127</v>
      </c>
    </row>
    <row r="3" spans="1:5" ht="37.5" customHeight="1" thickBot="1">
      <c r="A3" s="21" t="s">
        <v>49</v>
      </c>
      <c r="B3" s="22" t="s">
        <v>3</v>
      </c>
      <c r="C3" s="29" t="s">
        <v>425</v>
      </c>
      <c r="D3" s="29" t="s">
        <v>426</v>
      </c>
      <c r="E3" s="29" t="s">
        <v>427</v>
      </c>
    </row>
    <row r="4" spans="1:5" s="192" customFormat="1" ht="12" customHeight="1" thickBot="1">
      <c r="A4" s="186" t="s">
        <v>379</v>
      </c>
      <c r="B4" s="187" t="s">
        <v>380</v>
      </c>
      <c r="C4" s="188" t="s">
        <v>381</v>
      </c>
      <c r="D4" s="188" t="s">
        <v>381</v>
      </c>
      <c r="E4" s="188" t="s">
        <v>381</v>
      </c>
    </row>
    <row r="5" spans="1:5" s="193" customFormat="1" ht="12" customHeight="1" thickBot="1">
      <c r="A5" s="18" t="s">
        <v>4</v>
      </c>
      <c r="B5" s="19" t="s">
        <v>148</v>
      </c>
      <c r="C5" s="103">
        <f>+C6+C7+C8+C9+C10+C11</f>
        <v>0</v>
      </c>
      <c r="D5" s="103">
        <f>+D6+D7+D8+D9+D10+D11</f>
        <v>0</v>
      </c>
      <c r="E5" s="103">
        <f>+E6+E7+E8+E9+E10+E11</f>
        <v>0</v>
      </c>
    </row>
    <row r="6" spans="1:5" s="193" customFormat="1" ht="12" customHeight="1">
      <c r="A6" s="13" t="s">
        <v>61</v>
      </c>
      <c r="B6" s="194" t="s">
        <v>149</v>
      </c>
      <c r="C6" s="106"/>
      <c r="D6" s="106"/>
      <c r="E6" s="106">
        <f aca="true" t="shared" si="0" ref="E6:E11">C6+D6</f>
        <v>0</v>
      </c>
    </row>
    <row r="7" spans="1:5" s="193" customFormat="1" ht="12" customHeight="1">
      <c r="A7" s="12" t="s">
        <v>62</v>
      </c>
      <c r="B7" s="195" t="s">
        <v>150</v>
      </c>
      <c r="C7" s="105"/>
      <c r="D7" s="105"/>
      <c r="E7" s="106">
        <f t="shared" si="0"/>
        <v>0</v>
      </c>
    </row>
    <row r="8" spans="1:5" s="193" customFormat="1" ht="12" customHeight="1">
      <c r="A8" s="12" t="s">
        <v>63</v>
      </c>
      <c r="B8" s="195" t="s">
        <v>151</v>
      </c>
      <c r="C8" s="105"/>
      <c r="D8" s="105"/>
      <c r="E8" s="106">
        <f t="shared" si="0"/>
        <v>0</v>
      </c>
    </row>
    <row r="9" spans="1:5" s="193" customFormat="1" ht="12" customHeight="1">
      <c r="A9" s="12" t="s">
        <v>64</v>
      </c>
      <c r="B9" s="195" t="s">
        <v>152</v>
      </c>
      <c r="C9" s="105"/>
      <c r="D9" s="105"/>
      <c r="E9" s="106">
        <f t="shared" si="0"/>
        <v>0</v>
      </c>
    </row>
    <row r="10" spans="1:5" s="193" customFormat="1" ht="12" customHeight="1">
      <c r="A10" s="12" t="s">
        <v>81</v>
      </c>
      <c r="B10" s="99" t="s">
        <v>315</v>
      </c>
      <c r="C10" s="105"/>
      <c r="D10" s="105"/>
      <c r="E10" s="106">
        <f t="shared" si="0"/>
        <v>0</v>
      </c>
    </row>
    <row r="11" spans="1:5" s="193" customFormat="1" ht="12" customHeight="1" thickBot="1">
      <c r="A11" s="14" t="s">
        <v>65</v>
      </c>
      <c r="B11" s="100" t="s">
        <v>316</v>
      </c>
      <c r="C11" s="105"/>
      <c r="D11" s="105"/>
      <c r="E11" s="106">
        <f t="shared" si="0"/>
        <v>0</v>
      </c>
    </row>
    <row r="12" spans="1:5" s="193" customFormat="1" ht="12" customHeight="1" thickBot="1">
      <c r="A12" s="18" t="s">
        <v>5</v>
      </c>
      <c r="B12" s="98" t="s">
        <v>153</v>
      </c>
      <c r="C12" s="103">
        <f>+C13+C14+C15+C16+C17</f>
        <v>0</v>
      </c>
      <c r="D12" s="103">
        <f>+D13+D14+D15+D16+D17</f>
        <v>0</v>
      </c>
      <c r="E12" s="103">
        <f>+E13+E14+E15+E16+E17</f>
        <v>0</v>
      </c>
    </row>
    <row r="13" spans="1:5" s="193" customFormat="1" ht="12" customHeight="1">
      <c r="A13" s="13" t="s">
        <v>67</v>
      </c>
      <c r="B13" s="194" t="s">
        <v>154</v>
      </c>
      <c r="C13" s="106"/>
      <c r="D13" s="106"/>
      <c r="E13" s="106">
        <f aca="true" t="shared" si="1" ref="E13:E18">C13+D13</f>
        <v>0</v>
      </c>
    </row>
    <row r="14" spans="1:5" s="193" customFormat="1" ht="12" customHeight="1">
      <c r="A14" s="12" t="s">
        <v>68</v>
      </c>
      <c r="B14" s="195" t="s">
        <v>155</v>
      </c>
      <c r="C14" s="105"/>
      <c r="D14" s="105"/>
      <c r="E14" s="106">
        <f t="shared" si="1"/>
        <v>0</v>
      </c>
    </row>
    <row r="15" spans="1:5" s="193" customFormat="1" ht="12" customHeight="1">
      <c r="A15" s="12" t="s">
        <v>69</v>
      </c>
      <c r="B15" s="195" t="s">
        <v>304</v>
      </c>
      <c r="C15" s="105"/>
      <c r="D15" s="105"/>
      <c r="E15" s="106">
        <f t="shared" si="1"/>
        <v>0</v>
      </c>
    </row>
    <row r="16" spans="1:5" s="193" customFormat="1" ht="12" customHeight="1">
      <c r="A16" s="12" t="s">
        <v>70</v>
      </c>
      <c r="B16" s="195" t="s">
        <v>305</v>
      </c>
      <c r="C16" s="105"/>
      <c r="D16" s="105"/>
      <c r="E16" s="106">
        <f t="shared" si="1"/>
        <v>0</v>
      </c>
    </row>
    <row r="17" spans="1:5" s="193" customFormat="1" ht="12" customHeight="1">
      <c r="A17" s="12" t="s">
        <v>71</v>
      </c>
      <c r="B17" s="195" t="s">
        <v>156</v>
      </c>
      <c r="C17" s="105"/>
      <c r="D17" s="105"/>
      <c r="E17" s="106">
        <f t="shared" si="1"/>
        <v>0</v>
      </c>
    </row>
    <row r="18" spans="1:5" s="193" customFormat="1" ht="12" customHeight="1" thickBot="1">
      <c r="A18" s="14" t="s">
        <v>77</v>
      </c>
      <c r="B18" s="100" t="s">
        <v>157</v>
      </c>
      <c r="C18" s="107"/>
      <c r="D18" s="107"/>
      <c r="E18" s="106">
        <f t="shared" si="1"/>
        <v>0</v>
      </c>
    </row>
    <row r="19" spans="1:5" s="193" customFormat="1" ht="12" customHeight="1" thickBot="1">
      <c r="A19" s="18" t="s">
        <v>6</v>
      </c>
      <c r="B19" s="19" t="s">
        <v>158</v>
      </c>
      <c r="C19" s="103">
        <f>+C20+C21+C22+C23+C24</f>
        <v>0</v>
      </c>
      <c r="D19" s="103">
        <f>+D20+D21+D22+D23+D24</f>
        <v>0</v>
      </c>
      <c r="E19" s="103">
        <f>+E20+E21+E22+E23+E24</f>
        <v>0</v>
      </c>
    </row>
    <row r="20" spans="1:5" s="193" customFormat="1" ht="12" customHeight="1">
      <c r="A20" s="13" t="s">
        <v>50</v>
      </c>
      <c r="B20" s="194" t="s">
        <v>159</v>
      </c>
      <c r="C20" s="106"/>
      <c r="D20" s="106"/>
      <c r="E20" s="106">
        <f aca="true" t="shared" si="2" ref="E20:E25">C20+D20</f>
        <v>0</v>
      </c>
    </row>
    <row r="21" spans="1:5" s="193" customFormat="1" ht="12" customHeight="1">
      <c r="A21" s="12" t="s">
        <v>51</v>
      </c>
      <c r="B21" s="195" t="s">
        <v>160</v>
      </c>
      <c r="C21" s="105"/>
      <c r="D21" s="105"/>
      <c r="E21" s="106">
        <f t="shared" si="2"/>
        <v>0</v>
      </c>
    </row>
    <row r="22" spans="1:5" s="193" customFormat="1" ht="12" customHeight="1">
      <c r="A22" s="12" t="s">
        <v>52</v>
      </c>
      <c r="B22" s="195" t="s">
        <v>306</v>
      </c>
      <c r="C22" s="105"/>
      <c r="D22" s="105"/>
      <c r="E22" s="106">
        <f t="shared" si="2"/>
        <v>0</v>
      </c>
    </row>
    <row r="23" spans="1:5" s="193" customFormat="1" ht="12" customHeight="1">
      <c r="A23" s="12" t="s">
        <v>53</v>
      </c>
      <c r="B23" s="195" t="s">
        <v>307</v>
      </c>
      <c r="C23" s="105"/>
      <c r="D23" s="105"/>
      <c r="E23" s="106">
        <f t="shared" si="2"/>
        <v>0</v>
      </c>
    </row>
    <row r="24" spans="1:5" s="193" customFormat="1" ht="12" customHeight="1">
      <c r="A24" s="12" t="s">
        <v>95</v>
      </c>
      <c r="B24" s="195" t="s">
        <v>161</v>
      </c>
      <c r="C24" s="105"/>
      <c r="D24" s="105">
        <v>0</v>
      </c>
      <c r="E24" s="106">
        <f t="shared" si="2"/>
        <v>0</v>
      </c>
    </row>
    <row r="25" spans="1:5" s="193" customFormat="1" ht="12" customHeight="1" thickBot="1">
      <c r="A25" s="14" t="s">
        <v>96</v>
      </c>
      <c r="B25" s="196" t="s">
        <v>162</v>
      </c>
      <c r="C25" s="107"/>
      <c r="D25" s="107"/>
      <c r="E25" s="106">
        <f t="shared" si="2"/>
        <v>0</v>
      </c>
    </row>
    <row r="26" spans="1:5" s="193" customFormat="1" ht="12" customHeight="1" thickBot="1">
      <c r="A26" s="18" t="s">
        <v>97</v>
      </c>
      <c r="B26" s="19" t="s">
        <v>163</v>
      </c>
      <c r="C26" s="109">
        <f>+C27+C31+C32+C33</f>
        <v>0</v>
      </c>
      <c r="D26" s="109">
        <f>+D27+D31+D32+D33</f>
        <v>0</v>
      </c>
      <c r="E26" s="109">
        <f>+E27+E31+E32+E33</f>
        <v>0</v>
      </c>
    </row>
    <row r="27" spans="1:5" s="193" customFormat="1" ht="12" customHeight="1">
      <c r="A27" s="13" t="s">
        <v>164</v>
      </c>
      <c r="B27" s="194" t="s">
        <v>322</v>
      </c>
      <c r="C27" s="189">
        <f>+C28+C29+C30</f>
        <v>0</v>
      </c>
      <c r="D27" s="189"/>
      <c r="E27" s="106">
        <f aca="true" t="shared" si="3" ref="E27:E33">C27+D27</f>
        <v>0</v>
      </c>
    </row>
    <row r="28" spans="1:5" s="193" customFormat="1" ht="12" customHeight="1">
      <c r="A28" s="12" t="s">
        <v>165</v>
      </c>
      <c r="B28" s="195" t="s">
        <v>170</v>
      </c>
      <c r="C28" s="105"/>
      <c r="D28" s="105"/>
      <c r="E28" s="106">
        <f t="shared" si="3"/>
        <v>0</v>
      </c>
    </row>
    <row r="29" spans="1:5" s="193" customFormat="1" ht="12" customHeight="1">
      <c r="A29" s="12" t="s">
        <v>166</v>
      </c>
      <c r="B29" s="195" t="s">
        <v>171</v>
      </c>
      <c r="C29" s="105"/>
      <c r="D29" s="105"/>
      <c r="E29" s="106">
        <f t="shared" si="3"/>
        <v>0</v>
      </c>
    </row>
    <row r="30" spans="1:5" s="193" customFormat="1" ht="12" customHeight="1">
      <c r="A30" s="12" t="s">
        <v>320</v>
      </c>
      <c r="B30" s="228" t="s">
        <v>321</v>
      </c>
      <c r="C30" s="105"/>
      <c r="D30" s="105"/>
      <c r="E30" s="106">
        <f t="shared" si="3"/>
        <v>0</v>
      </c>
    </row>
    <row r="31" spans="1:5" s="193" customFormat="1" ht="12" customHeight="1">
      <c r="A31" s="12" t="s">
        <v>167</v>
      </c>
      <c r="B31" s="195" t="s">
        <v>172</v>
      </c>
      <c r="C31" s="105"/>
      <c r="D31" s="105"/>
      <c r="E31" s="106">
        <f t="shared" si="3"/>
        <v>0</v>
      </c>
    </row>
    <row r="32" spans="1:5" s="193" customFormat="1" ht="12" customHeight="1">
      <c r="A32" s="12" t="s">
        <v>168</v>
      </c>
      <c r="B32" s="195" t="s">
        <v>173</v>
      </c>
      <c r="C32" s="105"/>
      <c r="D32" s="105"/>
      <c r="E32" s="106">
        <f t="shared" si="3"/>
        <v>0</v>
      </c>
    </row>
    <row r="33" spans="1:5" s="193" customFormat="1" ht="12" customHeight="1" thickBot="1">
      <c r="A33" s="14" t="s">
        <v>169</v>
      </c>
      <c r="B33" s="196" t="s">
        <v>174</v>
      </c>
      <c r="C33" s="107"/>
      <c r="D33" s="107"/>
      <c r="E33" s="106">
        <f t="shared" si="3"/>
        <v>0</v>
      </c>
    </row>
    <row r="34" spans="1:5" s="193" customFormat="1" ht="12" customHeight="1" thickBot="1">
      <c r="A34" s="18" t="s">
        <v>8</v>
      </c>
      <c r="B34" s="19" t="s">
        <v>317</v>
      </c>
      <c r="C34" s="103">
        <f>SUM(C35:C45)</f>
        <v>0</v>
      </c>
      <c r="D34" s="103">
        <f>SUM(D35:D45)</f>
        <v>0</v>
      </c>
      <c r="E34" s="103">
        <f>SUM(E35:E45)</f>
        <v>0</v>
      </c>
    </row>
    <row r="35" spans="1:5" s="193" customFormat="1" ht="12" customHeight="1">
      <c r="A35" s="13" t="s">
        <v>54</v>
      </c>
      <c r="B35" s="194" t="s">
        <v>177</v>
      </c>
      <c r="C35" s="106"/>
      <c r="D35" s="106"/>
      <c r="E35" s="106">
        <f aca="true" t="shared" si="4" ref="E35:E45">C35+D35</f>
        <v>0</v>
      </c>
    </row>
    <row r="36" spans="1:5" s="193" customFormat="1" ht="12" customHeight="1">
      <c r="A36" s="12" t="s">
        <v>55</v>
      </c>
      <c r="B36" s="195" t="s">
        <v>178</v>
      </c>
      <c r="C36" s="105"/>
      <c r="D36" s="105"/>
      <c r="E36" s="106">
        <f t="shared" si="4"/>
        <v>0</v>
      </c>
    </row>
    <row r="37" spans="1:5" s="193" customFormat="1" ht="12" customHeight="1">
      <c r="A37" s="12" t="s">
        <v>56</v>
      </c>
      <c r="B37" s="195" t="s">
        <v>179</v>
      </c>
      <c r="C37" s="105"/>
      <c r="D37" s="105"/>
      <c r="E37" s="106">
        <f t="shared" si="4"/>
        <v>0</v>
      </c>
    </row>
    <row r="38" spans="1:5" s="193" customFormat="1" ht="12" customHeight="1">
      <c r="A38" s="12" t="s">
        <v>99</v>
      </c>
      <c r="B38" s="195" t="s">
        <v>180</v>
      </c>
      <c r="C38" s="105"/>
      <c r="D38" s="105"/>
      <c r="E38" s="106">
        <f t="shared" si="4"/>
        <v>0</v>
      </c>
    </row>
    <row r="39" spans="1:5" s="193" customFormat="1" ht="12" customHeight="1">
      <c r="A39" s="12" t="s">
        <v>100</v>
      </c>
      <c r="B39" s="195" t="s">
        <v>181</v>
      </c>
      <c r="C39" s="105"/>
      <c r="D39" s="105"/>
      <c r="E39" s="106">
        <f t="shared" si="4"/>
        <v>0</v>
      </c>
    </row>
    <row r="40" spans="1:5" s="193" customFormat="1" ht="12" customHeight="1">
      <c r="A40" s="12" t="s">
        <v>101</v>
      </c>
      <c r="B40" s="195" t="s">
        <v>182</v>
      </c>
      <c r="C40" s="105"/>
      <c r="D40" s="105"/>
      <c r="E40" s="106">
        <f t="shared" si="4"/>
        <v>0</v>
      </c>
    </row>
    <row r="41" spans="1:5" s="193" customFormat="1" ht="12" customHeight="1">
      <c r="A41" s="12" t="s">
        <v>102</v>
      </c>
      <c r="B41" s="195" t="s">
        <v>183</v>
      </c>
      <c r="C41" s="105"/>
      <c r="D41" s="105"/>
      <c r="E41" s="106">
        <f t="shared" si="4"/>
        <v>0</v>
      </c>
    </row>
    <row r="42" spans="1:5" s="193" customFormat="1" ht="12" customHeight="1">
      <c r="A42" s="12" t="s">
        <v>103</v>
      </c>
      <c r="B42" s="195" t="s">
        <v>184</v>
      </c>
      <c r="C42" s="105"/>
      <c r="D42" s="105"/>
      <c r="E42" s="106">
        <f t="shared" si="4"/>
        <v>0</v>
      </c>
    </row>
    <row r="43" spans="1:5" s="193" customFormat="1" ht="12" customHeight="1">
      <c r="A43" s="12" t="s">
        <v>175</v>
      </c>
      <c r="B43" s="195" t="s">
        <v>185</v>
      </c>
      <c r="C43" s="108"/>
      <c r="D43" s="108"/>
      <c r="E43" s="106">
        <f t="shared" si="4"/>
        <v>0</v>
      </c>
    </row>
    <row r="44" spans="1:5" s="193" customFormat="1" ht="12" customHeight="1">
      <c r="A44" s="14" t="s">
        <v>176</v>
      </c>
      <c r="B44" s="196" t="s">
        <v>319</v>
      </c>
      <c r="C44" s="182"/>
      <c r="D44" s="182"/>
      <c r="E44" s="106">
        <f t="shared" si="4"/>
        <v>0</v>
      </c>
    </row>
    <row r="45" spans="1:5" s="193" customFormat="1" ht="12" customHeight="1" thickBot="1">
      <c r="A45" s="14" t="s">
        <v>318</v>
      </c>
      <c r="B45" s="100" t="s">
        <v>186</v>
      </c>
      <c r="C45" s="182"/>
      <c r="D45" s="182"/>
      <c r="E45" s="106">
        <f t="shared" si="4"/>
        <v>0</v>
      </c>
    </row>
    <row r="46" spans="1:5" s="193" customFormat="1" ht="12" customHeight="1" thickBot="1">
      <c r="A46" s="18" t="s">
        <v>9</v>
      </c>
      <c r="B46" s="19" t="s">
        <v>187</v>
      </c>
      <c r="C46" s="103">
        <f>SUM(C47:C51)</f>
        <v>0</v>
      </c>
      <c r="D46" s="103">
        <f>SUM(D47:D51)</f>
        <v>0</v>
      </c>
      <c r="E46" s="103">
        <f>SUM(E47:E51)</f>
        <v>0</v>
      </c>
    </row>
    <row r="47" spans="1:5" s="193" customFormat="1" ht="12" customHeight="1">
      <c r="A47" s="13" t="s">
        <v>57</v>
      </c>
      <c r="B47" s="194" t="s">
        <v>191</v>
      </c>
      <c r="C47" s="224"/>
      <c r="D47" s="224">
        <v>0</v>
      </c>
      <c r="E47" s="106">
        <f>C47+D47</f>
        <v>0</v>
      </c>
    </row>
    <row r="48" spans="1:5" s="193" customFormat="1" ht="12" customHeight="1">
      <c r="A48" s="12" t="s">
        <v>58</v>
      </c>
      <c r="B48" s="195" t="s">
        <v>192</v>
      </c>
      <c r="C48" s="108"/>
      <c r="D48" s="108"/>
      <c r="E48" s="106">
        <f>C48+D48</f>
        <v>0</v>
      </c>
    </row>
    <row r="49" spans="1:5" s="193" customFormat="1" ht="12" customHeight="1">
      <c r="A49" s="12" t="s">
        <v>188</v>
      </c>
      <c r="B49" s="195" t="s">
        <v>193</v>
      </c>
      <c r="C49" s="108"/>
      <c r="D49" s="108"/>
      <c r="E49" s="106">
        <f>C49+D49</f>
        <v>0</v>
      </c>
    </row>
    <row r="50" spans="1:5" s="193" customFormat="1" ht="12" customHeight="1">
      <c r="A50" s="12" t="s">
        <v>189</v>
      </c>
      <c r="B50" s="195" t="s">
        <v>194</v>
      </c>
      <c r="C50" s="108"/>
      <c r="D50" s="108"/>
      <c r="E50" s="106">
        <f>C50+D50</f>
        <v>0</v>
      </c>
    </row>
    <row r="51" spans="1:5" s="193" customFormat="1" ht="12" customHeight="1" thickBot="1">
      <c r="A51" s="14" t="s">
        <v>190</v>
      </c>
      <c r="B51" s="100" t="s">
        <v>195</v>
      </c>
      <c r="C51" s="182"/>
      <c r="D51" s="182"/>
      <c r="E51" s="106">
        <f>C51+D51</f>
        <v>0</v>
      </c>
    </row>
    <row r="52" spans="1:5" s="193" customFormat="1" ht="12" customHeight="1" thickBot="1">
      <c r="A52" s="18" t="s">
        <v>104</v>
      </c>
      <c r="B52" s="19" t="s">
        <v>196</v>
      </c>
      <c r="C52" s="103">
        <f>SUM(C53:C55)</f>
        <v>0</v>
      </c>
      <c r="D52" s="103">
        <f>SUM(D53:D55)</f>
        <v>0</v>
      </c>
      <c r="E52" s="103">
        <f>SUM(E53:E55)</f>
        <v>0</v>
      </c>
    </row>
    <row r="53" spans="1:5" s="193" customFormat="1" ht="12" customHeight="1">
      <c r="A53" s="13" t="s">
        <v>59</v>
      </c>
      <c r="B53" s="194" t="s">
        <v>197</v>
      </c>
      <c r="C53" s="106"/>
      <c r="D53" s="106"/>
      <c r="E53" s="106">
        <f>C53+D53</f>
        <v>0</v>
      </c>
    </row>
    <row r="54" spans="1:5" s="193" customFormat="1" ht="12" customHeight="1">
      <c r="A54" s="12" t="s">
        <v>60</v>
      </c>
      <c r="B54" s="195" t="s">
        <v>308</v>
      </c>
      <c r="C54" s="105"/>
      <c r="D54" s="105"/>
      <c r="E54" s="106">
        <f>C54+D54</f>
        <v>0</v>
      </c>
    </row>
    <row r="55" spans="1:5" s="193" customFormat="1" ht="12" customHeight="1">
      <c r="A55" s="12" t="s">
        <v>200</v>
      </c>
      <c r="B55" s="195" t="s">
        <v>198</v>
      </c>
      <c r="C55" s="105"/>
      <c r="D55" s="105"/>
      <c r="E55" s="106">
        <f>C55+D55</f>
        <v>0</v>
      </c>
    </row>
    <row r="56" spans="1:5" s="193" customFormat="1" ht="12" customHeight="1" thickBot="1">
      <c r="A56" s="14" t="s">
        <v>201</v>
      </c>
      <c r="B56" s="100" t="s">
        <v>199</v>
      </c>
      <c r="C56" s="107"/>
      <c r="D56" s="107"/>
      <c r="E56" s="106">
        <f>C56+D56</f>
        <v>0</v>
      </c>
    </row>
    <row r="57" spans="1:5" s="193" customFormat="1" ht="12" customHeight="1" thickBot="1">
      <c r="A57" s="18" t="s">
        <v>11</v>
      </c>
      <c r="B57" s="98" t="s">
        <v>202</v>
      </c>
      <c r="C57" s="103">
        <f>SUM(C58:C60)</f>
        <v>0</v>
      </c>
      <c r="D57" s="103">
        <f>SUM(D58:D60)</f>
        <v>0</v>
      </c>
      <c r="E57" s="103">
        <f>SUM(E58:E60)</f>
        <v>0</v>
      </c>
    </row>
    <row r="58" spans="1:5" s="193" customFormat="1" ht="12" customHeight="1">
      <c r="A58" s="13" t="s">
        <v>105</v>
      </c>
      <c r="B58" s="194" t="s">
        <v>204</v>
      </c>
      <c r="C58" s="108"/>
      <c r="D58" s="108"/>
      <c r="E58" s="106">
        <f>C58+D58</f>
        <v>0</v>
      </c>
    </row>
    <row r="59" spans="1:5" s="193" customFormat="1" ht="12" customHeight="1">
      <c r="A59" s="12" t="s">
        <v>106</v>
      </c>
      <c r="B59" s="195" t="s">
        <v>309</v>
      </c>
      <c r="C59" s="108"/>
      <c r="D59" s="108"/>
      <c r="E59" s="106">
        <f>C59+D59</f>
        <v>0</v>
      </c>
    </row>
    <row r="60" spans="1:5" s="193" customFormat="1" ht="12" customHeight="1">
      <c r="A60" s="12" t="s">
        <v>128</v>
      </c>
      <c r="B60" s="195" t="s">
        <v>205</v>
      </c>
      <c r="C60" s="108"/>
      <c r="D60" s="108"/>
      <c r="E60" s="106">
        <f>C60+D60</f>
        <v>0</v>
      </c>
    </row>
    <row r="61" spans="1:5" s="193" customFormat="1" ht="12" customHeight="1" thickBot="1">
      <c r="A61" s="14" t="s">
        <v>203</v>
      </c>
      <c r="B61" s="100" t="s">
        <v>206</v>
      </c>
      <c r="C61" s="108"/>
      <c r="D61" s="108"/>
      <c r="E61" s="106">
        <f>C61+D61</f>
        <v>0</v>
      </c>
    </row>
    <row r="62" spans="1:5" s="193" customFormat="1" ht="12" customHeight="1" thickBot="1">
      <c r="A62" s="235" t="s">
        <v>362</v>
      </c>
      <c r="B62" s="19" t="s">
        <v>207</v>
      </c>
      <c r="C62" s="109">
        <f>+C5+C12+C19+C26+C34+C46+C52+C57</f>
        <v>0</v>
      </c>
      <c r="D62" s="109">
        <f>+D5+D12+D19+D26+D34+D46+D52+D57</f>
        <v>0</v>
      </c>
      <c r="E62" s="109">
        <f>+E5+E12+E19+E26+E34+E46+E52+E57</f>
        <v>0</v>
      </c>
    </row>
    <row r="63" spans="1:5" s="193" customFormat="1" ht="12" customHeight="1" thickBot="1">
      <c r="A63" s="226" t="s">
        <v>208</v>
      </c>
      <c r="B63" s="98" t="s">
        <v>209</v>
      </c>
      <c r="C63" s="103">
        <f>SUM(C64:C66)</f>
        <v>0</v>
      </c>
      <c r="D63" s="103">
        <f>SUM(D64:D66)</f>
        <v>0</v>
      </c>
      <c r="E63" s="103">
        <f>SUM(E64:E66)</f>
        <v>0</v>
      </c>
    </row>
    <row r="64" spans="1:5" s="193" customFormat="1" ht="12" customHeight="1">
      <c r="A64" s="13" t="s">
        <v>240</v>
      </c>
      <c r="B64" s="194" t="s">
        <v>210</v>
      </c>
      <c r="C64" s="108"/>
      <c r="D64" s="108"/>
      <c r="E64" s="106">
        <f>C64+D64</f>
        <v>0</v>
      </c>
    </row>
    <row r="65" spans="1:5" s="193" customFormat="1" ht="12" customHeight="1">
      <c r="A65" s="12" t="s">
        <v>249</v>
      </c>
      <c r="B65" s="195" t="s">
        <v>211</v>
      </c>
      <c r="C65" s="108"/>
      <c r="D65" s="108"/>
      <c r="E65" s="106">
        <f>C65+D65</f>
        <v>0</v>
      </c>
    </row>
    <row r="66" spans="1:5" s="193" customFormat="1" ht="12" customHeight="1" thickBot="1">
      <c r="A66" s="14" t="s">
        <v>250</v>
      </c>
      <c r="B66" s="229" t="s">
        <v>347</v>
      </c>
      <c r="C66" s="108"/>
      <c r="D66" s="108"/>
      <c r="E66" s="106">
        <f>C66+D66</f>
        <v>0</v>
      </c>
    </row>
    <row r="67" spans="1:5" s="193" customFormat="1" ht="12" customHeight="1" thickBot="1">
      <c r="A67" s="226" t="s">
        <v>213</v>
      </c>
      <c r="B67" s="98" t="s">
        <v>214</v>
      </c>
      <c r="C67" s="103">
        <f>SUM(C68:C71)</f>
        <v>0</v>
      </c>
      <c r="D67" s="103">
        <f>SUM(D68:D71)</f>
        <v>0</v>
      </c>
      <c r="E67" s="103">
        <f>SUM(E68:E71)</f>
        <v>0</v>
      </c>
    </row>
    <row r="68" spans="1:5" s="193" customFormat="1" ht="12" customHeight="1">
      <c r="A68" s="13" t="s">
        <v>82</v>
      </c>
      <c r="B68" s="194" t="s">
        <v>215</v>
      </c>
      <c r="C68" s="108"/>
      <c r="D68" s="108"/>
      <c r="E68" s="106">
        <f>C68+D68</f>
        <v>0</v>
      </c>
    </row>
    <row r="69" spans="1:5" s="193" customFormat="1" ht="12" customHeight="1">
      <c r="A69" s="12" t="s">
        <v>83</v>
      </c>
      <c r="B69" s="195" t="s">
        <v>216</v>
      </c>
      <c r="C69" s="108"/>
      <c r="D69" s="108"/>
      <c r="E69" s="106">
        <f>C69+D69</f>
        <v>0</v>
      </c>
    </row>
    <row r="70" spans="1:5" s="193" customFormat="1" ht="12" customHeight="1">
      <c r="A70" s="12" t="s">
        <v>241</v>
      </c>
      <c r="B70" s="195" t="s">
        <v>217</v>
      </c>
      <c r="C70" s="108"/>
      <c r="D70" s="108"/>
      <c r="E70" s="106">
        <f>C70+D70</f>
        <v>0</v>
      </c>
    </row>
    <row r="71" spans="1:5" s="193" customFormat="1" ht="12" customHeight="1" thickBot="1">
      <c r="A71" s="14" t="s">
        <v>242</v>
      </c>
      <c r="B71" s="100" t="s">
        <v>218</v>
      </c>
      <c r="C71" s="108"/>
      <c r="D71" s="108"/>
      <c r="E71" s="106">
        <f>C71+D71</f>
        <v>0</v>
      </c>
    </row>
    <row r="72" spans="1:5" s="193" customFormat="1" ht="12" customHeight="1" thickBot="1">
      <c r="A72" s="226" t="s">
        <v>219</v>
      </c>
      <c r="B72" s="98" t="s">
        <v>220</v>
      </c>
      <c r="C72" s="103">
        <f>SUM(C73:C74)</f>
        <v>0</v>
      </c>
      <c r="D72" s="103">
        <f>SUM(D73:D74)</f>
        <v>0</v>
      </c>
      <c r="E72" s="103">
        <f>SUM(E73:E74)</f>
        <v>0</v>
      </c>
    </row>
    <row r="73" spans="1:5" s="193" customFormat="1" ht="12" customHeight="1">
      <c r="A73" s="13" t="s">
        <v>243</v>
      </c>
      <c r="B73" s="194" t="s">
        <v>221</v>
      </c>
      <c r="C73" s="108"/>
      <c r="D73" s="108"/>
      <c r="E73" s="106">
        <f>C73+D73</f>
        <v>0</v>
      </c>
    </row>
    <row r="74" spans="1:5" s="193" customFormat="1" ht="12" customHeight="1" thickBot="1">
      <c r="A74" s="14" t="s">
        <v>244</v>
      </c>
      <c r="B74" s="100" t="s">
        <v>222</v>
      </c>
      <c r="C74" s="108"/>
      <c r="D74" s="108"/>
      <c r="E74" s="106">
        <f>C74+D74</f>
        <v>0</v>
      </c>
    </row>
    <row r="75" spans="1:5" s="193" customFormat="1" ht="12" customHeight="1" thickBot="1">
      <c r="A75" s="226" t="s">
        <v>223</v>
      </c>
      <c r="B75" s="98" t="s">
        <v>224</v>
      </c>
      <c r="C75" s="103">
        <f>SUM(C76:C78)</f>
        <v>0</v>
      </c>
      <c r="D75" s="103">
        <f>SUM(D76:D78)</f>
        <v>0</v>
      </c>
      <c r="E75" s="103">
        <f>SUM(E76:E78)</f>
        <v>0</v>
      </c>
    </row>
    <row r="76" spans="1:5" s="193" customFormat="1" ht="12" customHeight="1">
      <c r="A76" s="13" t="s">
        <v>245</v>
      </c>
      <c r="B76" s="194" t="s">
        <v>225</v>
      </c>
      <c r="C76" s="108"/>
      <c r="D76" s="108"/>
      <c r="E76" s="106">
        <f>C76+D76</f>
        <v>0</v>
      </c>
    </row>
    <row r="77" spans="1:5" s="193" customFormat="1" ht="12" customHeight="1">
      <c r="A77" s="12" t="s">
        <v>246</v>
      </c>
      <c r="B77" s="195" t="s">
        <v>226</v>
      </c>
      <c r="C77" s="108"/>
      <c r="D77" s="108"/>
      <c r="E77" s="106">
        <f>C77+D77</f>
        <v>0</v>
      </c>
    </row>
    <row r="78" spans="1:5" s="193" customFormat="1" ht="12" customHeight="1" thickBot="1">
      <c r="A78" s="14" t="s">
        <v>247</v>
      </c>
      <c r="B78" s="100" t="s">
        <v>227</v>
      </c>
      <c r="C78" s="108"/>
      <c r="D78" s="108"/>
      <c r="E78" s="106">
        <f>C78+D78</f>
        <v>0</v>
      </c>
    </row>
    <row r="79" spans="1:5" s="193" customFormat="1" ht="12" customHeight="1" thickBot="1">
      <c r="A79" s="226" t="s">
        <v>228</v>
      </c>
      <c r="B79" s="98" t="s">
        <v>248</v>
      </c>
      <c r="C79" s="103">
        <f>SUM(C80:C83)</f>
        <v>0</v>
      </c>
      <c r="D79" s="103">
        <f>SUM(D80:D83)</f>
        <v>0</v>
      </c>
      <c r="E79" s="103">
        <f>SUM(E80:E83)</f>
        <v>0</v>
      </c>
    </row>
    <row r="80" spans="1:5" s="193" customFormat="1" ht="12" customHeight="1">
      <c r="A80" s="198" t="s">
        <v>229</v>
      </c>
      <c r="B80" s="194" t="s">
        <v>230</v>
      </c>
      <c r="C80" s="108"/>
      <c r="D80" s="108"/>
      <c r="E80" s="106">
        <f>C80+D80</f>
        <v>0</v>
      </c>
    </row>
    <row r="81" spans="1:5" s="193" customFormat="1" ht="12" customHeight="1">
      <c r="A81" s="199" t="s">
        <v>231</v>
      </c>
      <c r="B81" s="195" t="s">
        <v>232</v>
      </c>
      <c r="C81" s="108"/>
      <c r="D81" s="108"/>
      <c r="E81" s="106">
        <f>C81+D81</f>
        <v>0</v>
      </c>
    </row>
    <row r="82" spans="1:5" s="193" customFormat="1" ht="12" customHeight="1">
      <c r="A82" s="199" t="s">
        <v>233</v>
      </c>
      <c r="B82" s="195" t="s">
        <v>234</v>
      </c>
      <c r="C82" s="108"/>
      <c r="D82" s="108"/>
      <c r="E82" s="106">
        <f>C82+D82</f>
        <v>0</v>
      </c>
    </row>
    <row r="83" spans="1:5" s="193" customFormat="1" ht="12" customHeight="1" thickBot="1">
      <c r="A83" s="200" t="s">
        <v>235</v>
      </c>
      <c r="B83" s="100" t="s">
        <v>236</v>
      </c>
      <c r="C83" s="108"/>
      <c r="D83" s="108"/>
      <c r="E83" s="106">
        <f>C83+D83</f>
        <v>0</v>
      </c>
    </row>
    <row r="84" spans="1:5" s="193" customFormat="1" ht="12" customHeight="1" thickBot="1">
      <c r="A84" s="226" t="s">
        <v>237</v>
      </c>
      <c r="B84" s="98" t="s">
        <v>361</v>
      </c>
      <c r="C84" s="225"/>
      <c r="D84" s="225"/>
      <c r="E84" s="225"/>
    </row>
    <row r="85" spans="1:5" s="193" customFormat="1" ht="13.5" customHeight="1" thickBot="1">
      <c r="A85" s="226" t="s">
        <v>239</v>
      </c>
      <c r="B85" s="98" t="s">
        <v>238</v>
      </c>
      <c r="C85" s="225"/>
      <c r="D85" s="225"/>
      <c r="E85" s="225"/>
    </row>
    <row r="86" spans="1:5" s="193" customFormat="1" ht="15.75" customHeight="1" thickBot="1">
      <c r="A86" s="226" t="s">
        <v>251</v>
      </c>
      <c r="B86" s="201" t="s">
        <v>364</v>
      </c>
      <c r="C86" s="109">
        <f>+C63+C67+C72+C75+C79+C85+C84</f>
        <v>0</v>
      </c>
      <c r="D86" s="109">
        <f>+D63+D67+D72+D75+D79+D85+D84</f>
        <v>0</v>
      </c>
      <c r="E86" s="109">
        <f>+E63+E67+E72+E75+E79+E85+E84</f>
        <v>0</v>
      </c>
    </row>
    <row r="87" spans="1:5" s="193" customFormat="1" ht="16.5" customHeight="1" thickBot="1">
      <c r="A87" s="227" t="s">
        <v>363</v>
      </c>
      <c r="B87" s="202" t="s">
        <v>365</v>
      </c>
      <c r="C87" s="109">
        <f>+C62+C86</f>
        <v>0</v>
      </c>
      <c r="D87" s="109">
        <f>+D62+D86</f>
        <v>0</v>
      </c>
      <c r="E87" s="109">
        <f>+E62+E86</f>
        <v>0</v>
      </c>
    </row>
    <row r="88" spans="1:5" s="193" customFormat="1" ht="83.25" customHeight="1">
      <c r="A88" s="3"/>
      <c r="B88" s="4"/>
      <c r="C88" s="110"/>
      <c r="D88" s="110"/>
      <c r="E88" s="110"/>
    </row>
    <row r="89" spans="1:5" ht="16.5" customHeight="1">
      <c r="A89" s="240" t="s">
        <v>32</v>
      </c>
      <c r="B89" s="240"/>
      <c r="C89" s="240"/>
      <c r="D89" s="191"/>
      <c r="E89" s="191"/>
    </row>
    <row r="90" spans="1:5" s="203" customFormat="1" ht="16.5" customHeight="1" thickBot="1">
      <c r="A90" s="242" t="s">
        <v>86</v>
      </c>
      <c r="B90" s="242"/>
      <c r="C90" s="64"/>
      <c r="D90" s="64"/>
      <c r="E90" s="64" t="s">
        <v>127</v>
      </c>
    </row>
    <row r="91" spans="1:5" ht="37.5" customHeight="1" thickBot="1">
      <c r="A91" s="21" t="s">
        <v>49</v>
      </c>
      <c r="B91" s="22" t="s">
        <v>33</v>
      </c>
      <c r="C91" s="29" t="str">
        <f>+C3</f>
        <v>2017. évi előirányzat</v>
      </c>
      <c r="D91" s="29" t="str">
        <f>+D3</f>
        <v>2017. évi előirányzat módosítás</v>
      </c>
      <c r="E91" s="29" t="str">
        <f>+E3</f>
        <v>2017. évi módosított előirányzat</v>
      </c>
    </row>
    <row r="92" spans="1:5" s="192" customFormat="1" ht="12" customHeight="1" thickBot="1">
      <c r="A92" s="25" t="s">
        <v>379</v>
      </c>
      <c r="B92" s="26" t="s">
        <v>380</v>
      </c>
      <c r="C92" s="27" t="s">
        <v>381</v>
      </c>
      <c r="D92" s="27" t="s">
        <v>381</v>
      </c>
      <c r="E92" s="27" t="s">
        <v>381</v>
      </c>
    </row>
    <row r="93" spans="1:5" ht="12" customHeight="1" thickBot="1">
      <c r="A93" s="20" t="s">
        <v>4</v>
      </c>
      <c r="B93" s="24" t="s">
        <v>323</v>
      </c>
      <c r="C93" s="102">
        <f>C94+C95+C96+C97+C98+C111</f>
        <v>0</v>
      </c>
      <c r="D93" s="102">
        <f>D94+D95+D96+D97+D98+D111</f>
        <v>0</v>
      </c>
      <c r="E93" s="102">
        <f>E94+E95+E96+E97+E98+E111</f>
        <v>0</v>
      </c>
    </row>
    <row r="94" spans="1:5" ht="12" customHeight="1">
      <c r="A94" s="15" t="s">
        <v>61</v>
      </c>
      <c r="B94" s="8" t="s">
        <v>34</v>
      </c>
      <c r="C94" s="104"/>
      <c r="D94" s="104"/>
      <c r="E94" s="106">
        <f aca="true" t="shared" si="5" ref="E94:E113">C94+D94</f>
        <v>0</v>
      </c>
    </row>
    <row r="95" spans="1:5" ht="12" customHeight="1">
      <c r="A95" s="12" t="s">
        <v>62</v>
      </c>
      <c r="B95" s="6" t="s">
        <v>107</v>
      </c>
      <c r="C95" s="105"/>
      <c r="D95" s="105"/>
      <c r="E95" s="106">
        <f t="shared" si="5"/>
        <v>0</v>
      </c>
    </row>
    <row r="96" spans="1:5" ht="12" customHeight="1">
      <c r="A96" s="12" t="s">
        <v>63</v>
      </c>
      <c r="B96" s="6" t="s">
        <v>80</v>
      </c>
      <c r="C96" s="107">
        <v>0</v>
      </c>
      <c r="D96" s="107">
        <v>0</v>
      </c>
      <c r="E96" s="106">
        <f t="shared" si="5"/>
        <v>0</v>
      </c>
    </row>
    <row r="97" spans="1:5" ht="12" customHeight="1">
      <c r="A97" s="12" t="s">
        <v>64</v>
      </c>
      <c r="B97" s="9" t="s">
        <v>108</v>
      </c>
      <c r="C97" s="107"/>
      <c r="D97" s="107"/>
      <c r="E97" s="106">
        <f t="shared" si="5"/>
        <v>0</v>
      </c>
    </row>
    <row r="98" spans="1:5" ht="12" customHeight="1">
      <c r="A98" s="12" t="s">
        <v>72</v>
      </c>
      <c r="B98" s="17" t="s">
        <v>109</v>
      </c>
      <c r="C98" s="107"/>
      <c r="D98" s="107"/>
      <c r="E98" s="106">
        <f t="shared" si="5"/>
        <v>0</v>
      </c>
    </row>
    <row r="99" spans="1:5" ht="12" customHeight="1">
      <c r="A99" s="12" t="s">
        <v>65</v>
      </c>
      <c r="B99" s="6" t="s">
        <v>328</v>
      </c>
      <c r="C99" s="107"/>
      <c r="D99" s="107"/>
      <c r="E99" s="106">
        <f t="shared" si="5"/>
        <v>0</v>
      </c>
    </row>
    <row r="100" spans="1:5" ht="12" customHeight="1">
      <c r="A100" s="12" t="s">
        <v>66</v>
      </c>
      <c r="B100" s="67" t="s">
        <v>327</v>
      </c>
      <c r="C100" s="107"/>
      <c r="D100" s="107"/>
      <c r="E100" s="106">
        <f t="shared" si="5"/>
        <v>0</v>
      </c>
    </row>
    <row r="101" spans="1:5" ht="12" customHeight="1">
      <c r="A101" s="12" t="s">
        <v>73</v>
      </c>
      <c r="B101" s="67" t="s">
        <v>326</v>
      </c>
      <c r="C101" s="107"/>
      <c r="D101" s="107"/>
      <c r="E101" s="106">
        <f t="shared" si="5"/>
        <v>0</v>
      </c>
    </row>
    <row r="102" spans="1:5" ht="12" customHeight="1">
      <c r="A102" s="12" t="s">
        <v>74</v>
      </c>
      <c r="B102" s="65" t="s">
        <v>254</v>
      </c>
      <c r="C102" s="107"/>
      <c r="D102" s="107"/>
      <c r="E102" s="106">
        <f t="shared" si="5"/>
        <v>0</v>
      </c>
    </row>
    <row r="103" spans="1:5" ht="12" customHeight="1">
      <c r="A103" s="12" t="s">
        <v>75</v>
      </c>
      <c r="B103" s="66" t="s">
        <v>255</v>
      </c>
      <c r="C103" s="107"/>
      <c r="D103" s="107"/>
      <c r="E103" s="106">
        <f t="shared" si="5"/>
        <v>0</v>
      </c>
    </row>
    <row r="104" spans="1:5" ht="12" customHeight="1">
      <c r="A104" s="12" t="s">
        <v>76</v>
      </c>
      <c r="B104" s="66" t="s">
        <v>256</v>
      </c>
      <c r="C104" s="107"/>
      <c r="D104" s="107"/>
      <c r="E104" s="106">
        <f t="shared" si="5"/>
        <v>0</v>
      </c>
    </row>
    <row r="105" spans="1:5" ht="12" customHeight="1">
      <c r="A105" s="12" t="s">
        <v>78</v>
      </c>
      <c r="B105" s="65" t="s">
        <v>257</v>
      </c>
      <c r="C105" s="107"/>
      <c r="D105" s="107"/>
      <c r="E105" s="106">
        <f t="shared" si="5"/>
        <v>0</v>
      </c>
    </row>
    <row r="106" spans="1:5" ht="12" customHeight="1">
      <c r="A106" s="12" t="s">
        <v>110</v>
      </c>
      <c r="B106" s="65" t="s">
        <v>258</v>
      </c>
      <c r="C106" s="107"/>
      <c r="D106" s="107"/>
      <c r="E106" s="106">
        <f t="shared" si="5"/>
        <v>0</v>
      </c>
    </row>
    <row r="107" spans="1:5" ht="12" customHeight="1">
      <c r="A107" s="12" t="s">
        <v>252</v>
      </c>
      <c r="B107" s="66" t="s">
        <v>259</v>
      </c>
      <c r="C107" s="107"/>
      <c r="D107" s="107"/>
      <c r="E107" s="106">
        <f t="shared" si="5"/>
        <v>0</v>
      </c>
    </row>
    <row r="108" spans="1:5" ht="12" customHeight="1">
      <c r="A108" s="11" t="s">
        <v>253</v>
      </c>
      <c r="B108" s="67" t="s">
        <v>260</v>
      </c>
      <c r="C108" s="107"/>
      <c r="D108" s="107"/>
      <c r="E108" s="106">
        <f t="shared" si="5"/>
        <v>0</v>
      </c>
    </row>
    <row r="109" spans="1:5" ht="12" customHeight="1">
      <c r="A109" s="12" t="s">
        <v>324</v>
      </c>
      <c r="B109" s="67" t="s">
        <v>261</v>
      </c>
      <c r="C109" s="107"/>
      <c r="D109" s="107"/>
      <c r="E109" s="106">
        <f t="shared" si="5"/>
        <v>0</v>
      </c>
    </row>
    <row r="110" spans="1:5" ht="12" customHeight="1">
      <c r="A110" s="14" t="s">
        <v>325</v>
      </c>
      <c r="B110" s="67" t="s">
        <v>262</v>
      </c>
      <c r="C110" s="107"/>
      <c r="D110" s="107"/>
      <c r="E110" s="106">
        <f t="shared" si="5"/>
        <v>0</v>
      </c>
    </row>
    <row r="111" spans="1:5" ht="12" customHeight="1">
      <c r="A111" s="12" t="s">
        <v>329</v>
      </c>
      <c r="B111" s="9" t="s">
        <v>35</v>
      </c>
      <c r="C111" s="105"/>
      <c r="D111" s="105"/>
      <c r="E111" s="106">
        <f t="shared" si="5"/>
        <v>0</v>
      </c>
    </row>
    <row r="112" spans="1:5" ht="12" customHeight="1">
      <c r="A112" s="12" t="s">
        <v>330</v>
      </c>
      <c r="B112" s="6" t="s">
        <v>332</v>
      </c>
      <c r="C112" s="105"/>
      <c r="D112" s="105"/>
      <c r="E112" s="106">
        <f t="shared" si="5"/>
        <v>0</v>
      </c>
    </row>
    <row r="113" spans="1:5" ht="12" customHeight="1" thickBot="1">
      <c r="A113" s="16" t="s">
        <v>331</v>
      </c>
      <c r="B113" s="233" t="s">
        <v>333</v>
      </c>
      <c r="C113" s="111"/>
      <c r="D113" s="111"/>
      <c r="E113" s="106">
        <f t="shared" si="5"/>
        <v>0</v>
      </c>
    </row>
    <row r="114" spans="1:5" ht="12" customHeight="1" thickBot="1">
      <c r="A114" s="230" t="s">
        <v>5</v>
      </c>
      <c r="B114" s="231" t="s">
        <v>263</v>
      </c>
      <c r="C114" s="232">
        <f>+C115+C117+C119</f>
        <v>0</v>
      </c>
      <c r="D114" s="232">
        <f>+D115+D117+D119</f>
        <v>0</v>
      </c>
      <c r="E114" s="232">
        <f>+E115+E117+E119</f>
        <v>0</v>
      </c>
    </row>
    <row r="115" spans="1:5" ht="12" customHeight="1">
      <c r="A115" s="13" t="s">
        <v>67</v>
      </c>
      <c r="B115" s="6" t="s">
        <v>126</v>
      </c>
      <c r="C115" s="106"/>
      <c r="D115" s="106">
        <v>0</v>
      </c>
      <c r="E115" s="106">
        <f aca="true" t="shared" si="6" ref="E115:E127">C115+D115</f>
        <v>0</v>
      </c>
    </row>
    <row r="116" spans="1:5" ht="12" customHeight="1">
      <c r="A116" s="13" t="s">
        <v>68</v>
      </c>
      <c r="B116" s="10" t="s">
        <v>267</v>
      </c>
      <c r="C116" s="106"/>
      <c r="D116" s="106"/>
      <c r="E116" s="106">
        <f t="shared" si="6"/>
        <v>0</v>
      </c>
    </row>
    <row r="117" spans="1:5" ht="12" customHeight="1">
      <c r="A117" s="13" t="s">
        <v>69</v>
      </c>
      <c r="B117" s="10" t="s">
        <v>111</v>
      </c>
      <c r="C117" s="105"/>
      <c r="D117" s="105"/>
      <c r="E117" s="106">
        <f t="shared" si="6"/>
        <v>0</v>
      </c>
    </row>
    <row r="118" spans="1:5" ht="12" customHeight="1">
      <c r="A118" s="13" t="s">
        <v>70</v>
      </c>
      <c r="B118" s="10" t="s">
        <v>268</v>
      </c>
      <c r="C118" s="95"/>
      <c r="D118" s="95"/>
      <c r="E118" s="106">
        <f t="shared" si="6"/>
        <v>0</v>
      </c>
    </row>
    <row r="119" spans="1:5" ht="12" customHeight="1">
      <c r="A119" s="13" t="s">
        <v>71</v>
      </c>
      <c r="B119" s="100" t="s">
        <v>129</v>
      </c>
      <c r="C119" s="95"/>
      <c r="D119" s="95"/>
      <c r="E119" s="106">
        <f t="shared" si="6"/>
        <v>0</v>
      </c>
    </row>
    <row r="120" spans="1:5" ht="12" customHeight="1">
      <c r="A120" s="13" t="s">
        <v>77</v>
      </c>
      <c r="B120" s="99" t="s">
        <v>310</v>
      </c>
      <c r="C120" s="95"/>
      <c r="D120" s="95"/>
      <c r="E120" s="106">
        <f t="shared" si="6"/>
        <v>0</v>
      </c>
    </row>
    <row r="121" spans="1:5" ht="12" customHeight="1">
      <c r="A121" s="13" t="s">
        <v>79</v>
      </c>
      <c r="B121" s="190" t="s">
        <v>273</v>
      </c>
      <c r="C121" s="95"/>
      <c r="D121" s="95"/>
      <c r="E121" s="106">
        <f t="shared" si="6"/>
        <v>0</v>
      </c>
    </row>
    <row r="122" spans="1:5" ht="15.75">
      <c r="A122" s="13" t="s">
        <v>112</v>
      </c>
      <c r="B122" s="66" t="s">
        <v>256</v>
      </c>
      <c r="C122" s="95"/>
      <c r="D122" s="95"/>
      <c r="E122" s="106">
        <f t="shared" si="6"/>
        <v>0</v>
      </c>
    </row>
    <row r="123" spans="1:5" ht="12" customHeight="1">
      <c r="A123" s="13" t="s">
        <v>113</v>
      </c>
      <c r="B123" s="66" t="s">
        <v>272</v>
      </c>
      <c r="C123" s="95"/>
      <c r="D123" s="95"/>
      <c r="E123" s="106">
        <f t="shared" si="6"/>
        <v>0</v>
      </c>
    </row>
    <row r="124" spans="1:5" ht="12" customHeight="1">
      <c r="A124" s="13" t="s">
        <v>114</v>
      </c>
      <c r="B124" s="66" t="s">
        <v>271</v>
      </c>
      <c r="C124" s="95"/>
      <c r="D124" s="95"/>
      <c r="E124" s="106">
        <f t="shared" si="6"/>
        <v>0</v>
      </c>
    </row>
    <row r="125" spans="1:5" ht="12" customHeight="1">
      <c r="A125" s="13" t="s">
        <v>264</v>
      </c>
      <c r="B125" s="66" t="s">
        <v>259</v>
      </c>
      <c r="C125" s="95"/>
      <c r="D125" s="95"/>
      <c r="E125" s="106">
        <f t="shared" si="6"/>
        <v>0</v>
      </c>
    </row>
    <row r="126" spans="1:5" ht="12" customHeight="1">
      <c r="A126" s="13" t="s">
        <v>265</v>
      </c>
      <c r="B126" s="66" t="s">
        <v>270</v>
      </c>
      <c r="C126" s="95"/>
      <c r="D126" s="95"/>
      <c r="E126" s="106">
        <f t="shared" si="6"/>
        <v>0</v>
      </c>
    </row>
    <row r="127" spans="1:5" ht="16.5" thickBot="1">
      <c r="A127" s="11" t="s">
        <v>266</v>
      </c>
      <c r="B127" s="66" t="s">
        <v>269</v>
      </c>
      <c r="C127" s="96"/>
      <c r="D127" s="96"/>
      <c r="E127" s="106">
        <f t="shared" si="6"/>
        <v>0</v>
      </c>
    </row>
    <row r="128" spans="1:5" ht="12" customHeight="1" thickBot="1">
      <c r="A128" s="18" t="s">
        <v>6</v>
      </c>
      <c r="B128" s="54" t="s">
        <v>334</v>
      </c>
      <c r="C128" s="103">
        <f>+C93+C114</f>
        <v>0</v>
      </c>
      <c r="D128" s="103">
        <f>+D93+D114</f>
        <v>0</v>
      </c>
      <c r="E128" s="103">
        <f>+E93+E114</f>
        <v>0</v>
      </c>
    </row>
    <row r="129" spans="1:5" ht="12" customHeight="1" thickBot="1">
      <c r="A129" s="18" t="s">
        <v>7</v>
      </c>
      <c r="B129" s="54" t="s">
        <v>335</v>
      </c>
      <c r="C129" s="103">
        <f>+C130+C131+C132</f>
        <v>0</v>
      </c>
      <c r="D129" s="103">
        <f>+D130+D131+D132</f>
        <v>0</v>
      </c>
      <c r="E129" s="103">
        <f>+E130+E131+E132</f>
        <v>0</v>
      </c>
    </row>
    <row r="130" spans="1:5" ht="12" customHeight="1">
      <c r="A130" s="13" t="s">
        <v>164</v>
      </c>
      <c r="B130" s="10" t="s">
        <v>342</v>
      </c>
      <c r="C130" s="95"/>
      <c r="D130" s="95"/>
      <c r="E130" s="106">
        <f>C130+D130</f>
        <v>0</v>
      </c>
    </row>
    <row r="131" spans="1:5" ht="12" customHeight="1">
      <c r="A131" s="13" t="s">
        <v>167</v>
      </c>
      <c r="B131" s="10" t="s">
        <v>343</v>
      </c>
      <c r="C131" s="95"/>
      <c r="D131" s="95"/>
      <c r="E131" s="106">
        <f>C131+D131</f>
        <v>0</v>
      </c>
    </row>
    <row r="132" spans="1:5" ht="12" customHeight="1" thickBot="1">
      <c r="A132" s="11" t="s">
        <v>168</v>
      </c>
      <c r="B132" s="10" t="s">
        <v>344</v>
      </c>
      <c r="C132" s="95"/>
      <c r="D132" s="95"/>
      <c r="E132" s="106">
        <f>C132+D132</f>
        <v>0</v>
      </c>
    </row>
    <row r="133" spans="1:5" ht="12" customHeight="1" thickBot="1">
      <c r="A133" s="18" t="s">
        <v>8</v>
      </c>
      <c r="B133" s="54" t="s">
        <v>336</v>
      </c>
      <c r="C133" s="103">
        <f>SUM(C134:C139)</f>
        <v>0</v>
      </c>
      <c r="D133" s="103">
        <f>SUM(D134:D139)</f>
        <v>0</v>
      </c>
      <c r="E133" s="103">
        <f>SUM(E134:E139)</f>
        <v>0</v>
      </c>
    </row>
    <row r="134" spans="1:5" ht="12" customHeight="1">
      <c r="A134" s="13" t="s">
        <v>54</v>
      </c>
      <c r="B134" s="7" t="s">
        <v>345</v>
      </c>
      <c r="C134" s="95"/>
      <c r="D134" s="95"/>
      <c r="E134" s="106">
        <f aca="true" t="shared" si="7" ref="E134:E139">C134+D134</f>
        <v>0</v>
      </c>
    </row>
    <row r="135" spans="1:5" ht="12" customHeight="1">
      <c r="A135" s="13" t="s">
        <v>55</v>
      </c>
      <c r="B135" s="7" t="s">
        <v>337</v>
      </c>
      <c r="C135" s="95"/>
      <c r="D135" s="95"/>
      <c r="E135" s="106">
        <f t="shared" si="7"/>
        <v>0</v>
      </c>
    </row>
    <row r="136" spans="1:5" ht="12" customHeight="1">
      <c r="A136" s="13" t="s">
        <v>56</v>
      </c>
      <c r="B136" s="7" t="s">
        <v>338</v>
      </c>
      <c r="C136" s="95"/>
      <c r="D136" s="95"/>
      <c r="E136" s="106">
        <f t="shared" si="7"/>
        <v>0</v>
      </c>
    </row>
    <row r="137" spans="1:5" ht="12" customHeight="1">
      <c r="A137" s="13" t="s">
        <v>99</v>
      </c>
      <c r="B137" s="7" t="s">
        <v>339</v>
      </c>
      <c r="C137" s="95"/>
      <c r="D137" s="95"/>
      <c r="E137" s="106">
        <f t="shared" si="7"/>
        <v>0</v>
      </c>
    </row>
    <row r="138" spans="1:5" ht="12" customHeight="1">
      <c r="A138" s="13" t="s">
        <v>100</v>
      </c>
      <c r="B138" s="7" t="s">
        <v>340</v>
      </c>
      <c r="C138" s="95"/>
      <c r="D138" s="95"/>
      <c r="E138" s="106">
        <f t="shared" si="7"/>
        <v>0</v>
      </c>
    </row>
    <row r="139" spans="1:5" ht="12" customHeight="1" thickBot="1">
      <c r="A139" s="11" t="s">
        <v>101</v>
      </c>
      <c r="B139" s="7" t="s">
        <v>341</v>
      </c>
      <c r="C139" s="95"/>
      <c r="D139" s="95"/>
      <c r="E139" s="106">
        <f t="shared" si="7"/>
        <v>0</v>
      </c>
    </row>
    <row r="140" spans="1:5" ht="12" customHeight="1" thickBot="1">
      <c r="A140" s="18" t="s">
        <v>9</v>
      </c>
      <c r="B140" s="54" t="s">
        <v>349</v>
      </c>
      <c r="C140" s="109">
        <f>+C141+C142+C143+C144</f>
        <v>0</v>
      </c>
      <c r="D140" s="109">
        <f>+D141+D142+D143+D144</f>
        <v>0</v>
      </c>
      <c r="E140" s="109">
        <f>+E141+E142+E143+E144</f>
        <v>0</v>
      </c>
    </row>
    <row r="141" spans="1:5" ht="12" customHeight="1">
      <c r="A141" s="13" t="s">
        <v>57</v>
      </c>
      <c r="B141" s="7" t="s">
        <v>274</v>
      </c>
      <c r="C141" s="95"/>
      <c r="D141" s="95"/>
      <c r="E141" s="106">
        <f>C141+D141</f>
        <v>0</v>
      </c>
    </row>
    <row r="142" spans="1:5" ht="12" customHeight="1">
      <c r="A142" s="13" t="s">
        <v>58</v>
      </c>
      <c r="B142" s="7" t="s">
        <v>275</v>
      </c>
      <c r="C142" s="95"/>
      <c r="D142" s="95"/>
      <c r="E142" s="106">
        <f>C142+D142</f>
        <v>0</v>
      </c>
    </row>
    <row r="143" spans="1:5" ht="12" customHeight="1">
      <c r="A143" s="13" t="s">
        <v>188</v>
      </c>
      <c r="B143" s="7" t="s">
        <v>350</v>
      </c>
      <c r="C143" s="95"/>
      <c r="D143" s="95"/>
      <c r="E143" s="106">
        <f>C143+D143</f>
        <v>0</v>
      </c>
    </row>
    <row r="144" spans="1:5" ht="12" customHeight="1" thickBot="1">
      <c r="A144" s="11" t="s">
        <v>189</v>
      </c>
      <c r="B144" s="5" t="s">
        <v>294</v>
      </c>
      <c r="C144" s="95"/>
      <c r="D144" s="95"/>
      <c r="E144" s="106">
        <f>C144+D144</f>
        <v>0</v>
      </c>
    </row>
    <row r="145" spans="1:5" ht="12" customHeight="1" thickBot="1">
      <c r="A145" s="18" t="s">
        <v>10</v>
      </c>
      <c r="B145" s="54" t="s">
        <v>351</v>
      </c>
      <c r="C145" s="112">
        <f>SUM(C146:C150)</f>
        <v>0</v>
      </c>
      <c r="D145" s="112">
        <f>SUM(D146:D150)</f>
        <v>0</v>
      </c>
      <c r="E145" s="112">
        <f>SUM(E146:E150)</f>
        <v>0</v>
      </c>
    </row>
    <row r="146" spans="1:5" ht="12" customHeight="1">
      <c r="A146" s="13" t="s">
        <v>59</v>
      </c>
      <c r="B146" s="7" t="s">
        <v>346</v>
      </c>
      <c r="C146" s="95"/>
      <c r="D146" s="95"/>
      <c r="E146" s="106">
        <f>C146+D146</f>
        <v>0</v>
      </c>
    </row>
    <row r="147" spans="1:5" ht="12" customHeight="1">
      <c r="A147" s="13" t="s">
        <v>60</v>
      </c>
      <c r="B147" s="7" t="s">
        <v>353</v>
      </c>
      <c r="C147" s="95"/>
      <c r="D147" s="95"/>
      <c r="E147" s="106">
        <f>C147+D147</f>
        <v>0</v>
      </c>
    </row>
    <row r="148" spans="1:5" ht="12" customHeight="1">
      <c r="A148" s="13" t="s">
        <v>200</v>
      </c>
      <c r="B148" s="7" t="s">
        <v>348</v>
      </c>
      <c r="C148" s="95"/>
      <c r="D148" s="95"/>
      <c r="E148" s="106">
        <f>C148+D148</f>
        <v>0</v>
      </c>
    </row>
    <row r="149" spans="1:5" ht="12" customHeight="1">
      <c r="A149" s="13" t="s">
        <v>201</v>
      </c>
      <c r="B149" s="7" t="s">
        <v>354</v>
      </c>
      <c r="C149" s="95"/>
      <c r="D149" s="95"/>
      <c r="E149" s="106">
        <f>C149+D149</f>
        <v>0</v>
      </c>
    </row>
    <row r="150" spans="1:5" ht="12" customHeight="1" thickBot="1">
      <c r="A150" s="13" t="s">
        <v>352</v>
      </c>
      <c r="B150" s="7" t="s">
        <v>355</v>
      </c>
      <c r="C150" s="95"/>
      <c r="D150" s="95"/>
      <c r="E150" s="106">
        <f>C150+D150</f>
        <v>0</v>
      </c>
    </row>
    <row r="151" spans="1:5" ht="12" customHeight="1" thickBot="1">
      <c r="A151" s="18" t="s">
        <v>11</v>
      </c>
      <c r="B151" s="54" t="s">
        <v>356</v>
      </c>
      <c r="C151" s="234"/>
      <c r="D151" s="234"/>
      <c r="E151" s="234"/>
    </row>
    <row r="152" spans="1:5" ht="12" customHeight="1" thickBot="1">
      <c r="A152" s="18" t="s">
        <v>12</v>
      </c>
      <c r="B152" s="54" t="s">
        <v>357</v>
      </c>
      <c r="C152" s="234"/>
      <c r="D152" s="234"/>
      <c r="E152" s="234"/>
    </row>
    <row r="153" spans="1:9" ht="15" customHeight="1" thickBot="1">
      <c r="A153" s="18" t="s">
        <v>13</v>
      </c>
      <c r="B153" s="54" t="s">
        <v>359</v>
      </c>
      <c r="C153" s="204">
        <f>+C129+C133+C140+C145+C151+C152</f>
        <v>0</v>
      </c>
      <c r="D153" s="204">
        <f>+D129+D133+D140+D145+D151+D152</f>
        <v>0</v>
      </c>
      <c r="E153" s="204">
        <f>+E129+E133+E140+E145+E151+E152</f>
        <v>0</v>
      </c>
      <c r="F153" s="205"/>
      <c r="G153" s="206"/>
      <c r="H153" s="206"/>
      <c r="I153" s="206"/>
    </row>
    <row r="154" spans="1:5" s="193" customFormat="1" ht="12.75" customHeight="1" thickBot="1">
      <c r="A154" s="101" t="s">
        <v>14</v>
      </c>
      <c r="B154" s="170" t="s">
        <v>358</v>
      </c>
      <c r="C154" s="204">
        <f>+C128+C153</f>
        <v>0</v>
      </c>
      <c r="D154" s="204">
        <f>+D128+D153</f>
        <v>0</v>
      </c>
      <c r="E154" s="204">
        <f>+E128+E153</f>
        <v>0</v>
      </c>
    </row>
    <row r="155" ht="7.5" customHeight="1"/>
    <row r="156" spans="1:5" ht="15.75">
      <c r="A156" s="243" t="s">
        <v>276</v>
      </c>
      <c r="B156" s="243"/>
      <c r="C156" s="243"/>
      <c r="D156" s="191"/>
      <c r="E156" s="191"/>
    </row>
    <row r="157" spans="1:5" ht="15" customHeight="1" thickBot="1">
      <c r="A157" s="241" t="s">
        <v>87</v>
      </c>
      <c r="B157" s="241"/>
      <c r="C157" s="113"/>
      <c r="D157" s="113"/>
      <c r="E157" s="113" t="s">
        <v>127</v>
      </c>
    </row>
    <row r="158" spans="1:5" ht="13.5" customHeight="1" thickBot="1">
      <c r="A158" s="18">
        <v>1</v>
      </c>
      <c r="B158" s="23" t="s">
        <v>360</v>
      </c>
      <c r="C158" s="103">
        <f>+C62-C128</f>
        <v>0</v>
      </c>
      <c r="D158" s="103">
        <f>+D62-D128</f>
        <v>0</v>
      </c>
      <c r="E158" s="103">
        <f>+E62-E128</f>
        <v>0</v>
      </c>
    </row>
    <row r="159" spans="1:5" ht="27.75" customHeight="1" thickBot="1">
      <c r="A159" s="18" t="s">
        <v>5</v>
      </c>
      <c r="B159" s="23" t="s">
        <v>366</v>
      </c>
      <c r="C159" s="103">
        <f>+C86-C153</f>
        <v>0</v>
      </c>
      <c r="D159" s="103">
        <f>+D86-D153</f>
        <v>0</v>
      </c>
      <c r="E159" s="103">
        <f>+E86-E153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5" r:id="rId1"/>
  <headerFooter alignWithMargins="0">
    <oddHeader>&amp;C&amp;"Times New Roman CE,Félkövér"&amp;12
..............................Önkormányzat
2017. ÉVI KÖLTSÉGVETÉS
ÖNKÉNT VÁLLALT FELADATAINAK MÉRLEGE
&amp;R&amp;"Times New Roman CE,Félkövér dőlt"&amp;11 1.3. melléklet a ........./2017. (.......) önkormányzati rendelethez</oddHeader>
  </headerFooter>
  <rowBreaks count="1" manualBreakCount="1">
    <brk id="88" max="4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9"/>
  <sheetViews>
    <sheetView view="pageLayout" zoomScaleNormal="130" zoomScaleSheetLayoutView="100" workbookViewId="0" topLeftCell="A91">
      <selection activeCell="E3" sqref="E3"/>
    </sheetView>
  </sheetViews>
  <sheetFormatPr defaultColWidth="9.00390625" defaultRowHeight="12.75"/>
  <cols>
    <col min="1" max="1" width="9.50390625" style="171" customWidth="1"/>
    <col min="2" max="2" width="91.625" style="171" customWidth="1"/>
    <col min="3" max="5" width="21.625" style="172" customWidth="1"/>
    <col min="6" max="16384" width="9.375" style="191" customWidth="1"/>
  </cols>
  <sheetData>
    <row r="1" spans="1:5" ht="15.75" customHeight="1">
      <c r="A1" s="240" t="s">
        <v>2</v>
      </c>
      <c r="B1" s="240"/>
      <c r="C1" s="240"/>
      <c r="D1" s="191"/>
      <c r="E1" s="191"/>
    </row>
    <row r="2" spans="1:5" ht="15.75" customHeight="1" thickBot="1">
      <c r="A2" s="241" t="s">
        <v>85</v>
      </c>
      <c r="B2" s="241"/>
      <c r="C2" s="113"/>
      <c r="D2" s="113"/>
      <c r="E2" s="113" t="s">
        <v>127</v>
      </c>
    </row>
    <row r="3" spans="1:5" ht="37.5" customHeight="1" thickBot="1">
      <c r="A3" s="21" t="s">
        <v>49</v>
      </c>
      <c r="B3" s="22" t="s">
        <v>3</v>
      </c>
      <c r="C3" s="29" t="s">
        <v>425</v>
      </c>
      <c r="D3" s="29" t="s">
        <v>426</v>
      </c>
      <c r="E3" s="29" t="s">
        <v>427</v>
      </c>
    </row>
    <row r="4" spans="1:5" s="192" customFormat="1" ht="12" customHeight="1" thickBot="1">
      <c r="A4" s="186" t="s">
        <v>379</v>
      </c>
      <c r="B4" s="187" t="s">
        <v>380</v>
      </c>
      <c r="C4" s="188" t="s">
        <v>381</v>
      </c>
      <c r="D4" s="188" t="s">
        <v>381</v>
      </c>
      <c r="E4" s="188" t="s">
        <v>381</v>
      </c>
    </row>
    <row r="5" spans="1:5" s="193" customFormat="1" ht="12" customHeight="1" thickBot="1">
      <c r="A5" s="18" t="s">
        <v>4</v>
      </c>
      <c r="B5" s="19" t="s">
        <v>148</v>
      </c>
      <c r="C5" s="103">
        <f>+C6+C7+C8+C9+C10+C11</f>
        <v>0</v>
      </c>
      <c r="D5" s="103">
        <f>+D6+D7+D8+D9+D10+D11</f>
        <v>0</v>
      </c>
      <c r="E5" s="103">
        <f>+E6+E7+E8+E9+E10+E11</f>
        <v>0</v>
      </c>
    </row>
    <row r="6" spans="1:5" s="193" customFormat="1" ht="12" customHeight="1">
      <c r="A6" s="13" t="s">
        <v>61</v>
      </c>
      <c r="B6" s="194" t="s">
        <v>149</v>
      </c>
      <c r="C6" s="106"/>
      <c r="D6" s="106"/>
      <c r="E6" s="106">
        <f aca="true" t="shared" si="0" ref="E6:E11">C6+D6</f>
        <v>0</v>
      </c>
    </row>
    <row r="7" spans="1:5" s="193" customFormat="1" ht="12" customHeight="1">
      <c r="A7" s="12" t="s">
        <v>62</v>
      </c>
      <c r="B7" s="195" t="s">
        <v>150</v>
      </c>
      <c r="C7" s="105"/>
      <c r="D7" s="105"/>
      <c r="E7" s="106">
        <f t="shared" si="0"/>
        <v>0</v>
      </c>
    </row>
    <row r="8" spans="1:5" s="193" customFormat="1" ht="12" customHeight="1">
      <c r="A8" s="12" t="s">
        <v>63</v>
      </c>
      <c r="B8" s="195" t="s">
        <v>151</v>
      </c>
      <c r="C8" s="105"/>
      <c r="D8" s="105"/>
      <c r="E8" s="106">
        <f t="shared" si="0"/>
        <v>0</v>
      </c>
    </row>
    <row r="9" spans="1:5" s="193" customFormat="1" ht="12" customHeight="1">
      <c r="A9" s="12" t="s">
        <v>64</v>
      </c>
      <c r="B9" s="195" t="s">
        <v>152</v>
      </c>
      <c r="C9" s="105"/>
      <c r="D9" s="105"/>
      <c r="E9" s="106">
        <f t="shared" si="0"/>
        <v>0</v>
      </c>
    </row>
    <row r="10" spans="1:5" s="193" customFormat="1" ht="12" customHeight="1">
      <c r="A10" s="12" t="s">
        <v>81</v>
      </c>
      <c r="B10" s="99" t="s">
        <v>315</v>
      </c>
      <c r="C10" s="105"/>
      <c r="D10" s="105"/>
      <c r="E10" s="106">
        <f t="shared" si="0"/>
        <v>0</v>
      </c>
    </row>
    <row r="11" spans="1:5" s="193" customFormat="1" ht="12" customHeight="1" thickBot="1">
      <c r="A11" s="14" t="s">
        <v>65</v>
      </c>
      <c r="B11" s="100" t="s">
        <v>316</v>
      </c>
      <c r="C11" s="105"/>
      <c r="D11" s="105"/>
      <c r="E11" s="106">
        <f t="shared" si="0"/>
        <v>0</v>
      </c>
    </row>
    <row r="12" spans="1:5" s="193" customFormat="1" ht="12" customHeight="1" thickBot="1">
      <c r="A12" s="18" t="s">
        <v>5</v>
      </c>
      <c r="B12" s="98" t="s">
        <v>153</v>
      </c>
      <c r="C12" s="103">
        <f>+C13+C14+C15+C16+C17</f>
        <v>0</v>
      </c>
      <c r="D12" s="103">
        <f>+D13+D14+D15+D16+D17</f>
        <v>0</v>
      </c>
      <c r="E12" s="103">
        <f>+E13+E14+E15+E16+E17</f>
        <v>0</v>
      </c>
    </row>
    <row r="13" spans="1:5" s="193" customFormat="1" ht="12" customHeight="1">
      <c r="A13" s="13" t="s">
        <v>67</v>
      </c>
      <c r="B13" s="194" t="s">
        <v>154</v>
      </c>
      <c r="C13" s="106"/>
      <c r="D13" s="106"/>
      <c r="E13" s="106">
        <f aca="true" t="shared" si="1" ref="E13:E18">C13+D13</f>
        <v>0</v>
      </c>
    </row>
    <row r="14" spans="1:5" s="193" customFormat="1" ht="12" customHeight="1">
      <c r="A14" s="12" t="s">
        <v>68</v>
      </c>
      <c r="B14" s="195" t="s">
        <v>155</v>
      </c>
      <c r="C14" s="105"/>
      <c r="D14" s="105"/>
      <c r="E14" s="106">
        <f t="shared" si="1"/>
        <v>0</v>
      </c>
    </row>
    <row r="15" spans="1:5" s="193" customFormat="1" ht="12" customHeight="1">
      <c r="A15" s="12" t="s">
        <v>69</v>
      </c>
      <c r="B15" s="195" t="s">
        <v>304</v>
      </c>
      <c r="C15" s="105"/>
      <c r="D15" s="105"/>
      <c r="E15" s="106">
        <f t="shared" si="1"/>
        <v>0</v>
      </c>
    </row>
    <row r="16" spans="1:5" s="193" customFormat="1" ht="12" customHeight="1">
      <c r="A16" s="12" t="s">
        <v>70</v>
      </c>
      <c r="B16" s="195" t="s">
        <v>305</v>
      </c>
      <c r="C16" s="105"/>
      <c r="D16" s="105"/>
      <c r="E16" s="106">
        <f t="shared" si="1"/>
        <v>0</v>
      </c>
    </row>
    <row r="17" spans="1:5" s="193" customFormat="1" ht="12" customHeight="1">
      <c r="A17" s="12" t="s">
        <v>71</v>
      </c>
      <c r="B17" s="195" t="s">
        <v>156</v>
      </c>
      <c r="C17" s="105"/>
      <c r="D17" s="105"/>
      <c r="E17" s="106">
        <f t="shared" si="1"/>
        <v>0</v>
      </c>
    </row>
    <row r="18" spans="1:5" s="193" customFormat="1" ht="12" customHeight="1" thickBot="1">
      <c r="A18" s="14" t="s">
        <v>77</v>
      </c>
      <c r="B18" s="100" t="s">
        <v>157</v>
      </c>
      <c r="C18" s="107"/>
      <c r="D18" s="107"/>
      <c r="E18" s="106">
        <f t="shared" si="1"/>
        <v>0</v>
      </c>
    </row>
    <row r="19" spans="1:5" s="193" customFormat="1" ht="12" customHeight="1" thickBot="1">
      <c r="A19" s="18" t="s">
        <v>6</v>
      </c>
      <c r="B19" s="19" t="s">
        <v>158</v>
      </c>
      <c r="C19" s="103">
        <f>+C20+C21+C22+C23+C24</f>
        <v>0</v>
      </c>
      <c r="D19" s="103">
        <f>+D20+D21+D22+D23+D24</f>
        <v>0</v>
      </c>
      <c r="E19" s="103">
        <f>+E20+E21+E22+E23+E24</f>
        <v>0</v>
      </c>
    </row>
    <row r="20" spans="1:5" s="193" customFormat="1" ht="12" customHeight="1">
      <c r="A20" s="13" t="s">
        <v>50</v>
      </c>
      <c r="B20" s="194" t="s">
        <v>159</v>
      </c>
      <c r="C20" s="106"/>
      <c r="D20" s="106"/>
      <c r="E20" s="106">
        <f aca="true" t="shared" si="2" ref="E20:E25">C20+D20</f>
        <v>0</v>
      </c>
    </row>
    <row r="21" spans="1:5" s="193" customFormat="1" ht="12" customHeight="1">
      <c r="A21" s="12" t="s">
        <v>51</v>
      </c>
      <c r="B21" s="195" t="s">
        <v>160</v>
      </c>
      <c r="C21" s="105"/>
      <c r="D21" s="105"/>
      <c r="E21" s="106">
        <f t="shared" si="2"/>
        <v>0</v>
      </c>
    </row>
    <row r="22" spans="1:5" s="193" customFormat="1" ht="12" customHeight="1">
      <c r="A22" s="12" t="s">
        <v>52</v>
      </c>
      <c r="B22" s="195" t="s">
        <v>306</v>
      </c>
      <c r="C22" s="105"/>
      <c r="D22" s="105"/>
      <c r="E22" s="106">
        <f t="shared" si="2"/>
        <v>0</v>
      </c>
    </row>
    <row r="23" spans="1:5" s="193" customFormat="1" ht="12" customHeight="1">
      <c r="A23" s="12" t="s">
        <v>53</v>
      </c>
      <c r="B23" s="195" t="s">
        <v>307</v>
      </c>
      <c r="C23" s="105"/>
      <c r="D23" s="105"/>
      <c r="E23" s="106">
        <f t="shared" si="2"/>
        <v>0</v>
      </c>
    </row>
    <row r="24" spans="1:5" s="193" customFormat="1" ht="12" customHeight="1">
      <c r="A24" s="12" t="s">
        <v>95</v>
      </c>
      <c r="B24" s="195" t="s">
        <v>161</v>
      </c>
      <c r="C24" s="105"/>
      <c r="D24" s="105"/>
      <c r="E24" s="106">
        <f t="shared" si="2"/>
        <v>0</v>
      </c>
    </row>
    <row r="25" spans="1:5" s="193" customFormat="1" ht="12" customHeight="1" thickBot="1">
      <c r="A25" s="14" t="s">
        <v>96</v>
      </c>
      <c r="B25" s="196" t="s">
        <v>162</v>
      </c>
      <c r="C25" s="107"/>
      <c r="D25" s="107"/>
      <c r="E25" s="106">
        <f t="shared" si="2"/>
        <v>0</v>
      </c>
    </row>
    <row r="26" spans="1:5" s="193" customFormat="1" ht="12" customHeight="1" thickBot="1">
      <c r="A26" s="18" t="s">
        <v>97</v>
      </c>
      <c r="B26" s="19" t="s">
        <v>163</v>
      </c>
      <c r="C26" s="109">
        <f>+C27+C31+C32+C33</f>
        <v>0</v>
      </c>
      <c r="D26" s="109">
        <f>+D27+D31+D32+D33</f>
        <v>0</v>
      </c>
      <c r="E26" s="109">
        <f>+E27+E31+E32+E33</f>
        <v>0</v>
      </c>
    </row>
    <row r="27" spans="1:5" s="193" customFormat="1" ht="12" customHeight="1">
      <c r="A27" s="13" t="s">
        <v>164</v>
      </c>
      <c r="B27" s="194" t="s">
        <v>322</v>
      </c>
      <c r="C27" s="189">
        <f>+C28+C29+C30</f>
        <v>0</v>
      </c>
      <c r="D27" s="189"/>
      <c r="E27" s="106">
        <f aca="true" t="shared" si="3" ref="E27:E33">C27+D27</f>
        <v>0</v>
      </c>
    </row>
    <row r="28" spans="1:5" s="193" customFormat="1" ht="12" customHeight="1">
      <c r="A28" s="12" t="s">
        <v>165</v>
      </c>
      <c r="B28" s="195" t="s">
        <v>170</v>
      </c>
      <c r="C28" s="105"/>
      <c r="D28" s="105"/>
      <c r="E28" s="106">
        <f t="shared" si="3"/>
        <v>0</v>
      </c>
    </row>
    <row r="29" spans="1:5" s="193" customFormat="1" ht="12" customHeight="1">
      <c r="A29" s="12" t="s">
        <v>166</v>
      </c>
      <c r="B29" s="195" t="s">
        <v>171</v>
      </c>
      <c r="C29" s="105"/>
      <c r="D29" s="105"/>
      <c r="E29" s="106">
        <f t="shared" si="3"/>
        <v>0</v>
      </c>
    </row>
    <row r="30" spans="1:5" s="193" customFormat="1" ht="12" customHeight="1">
      <c r="A30" s="12" t="s">
        <v>320</v>
      </c>
      <c r="B30" s="228" t="s">
        <v>321</v>
      </c>
      <c r="C30" s="105"/>
      <c r="D30" s="105"/>
      <c r="E30" s="106">
        <f t="shared" si="3"/>
        <v>0</v>
      </c>
    </row>
    <row r="31" spans="1:5" s="193" customFormat="1" ht="12" customHeight="1">
      <c r="A31" s="12" t="s">
        <v>167</v>
      </c>
      <c r="B31" s="195" t="s">
        <v>172</v>
      </c>
      <c r="C31" s="105"/>
      <c r="D31" s="105"/>
      <c r="E31" s="106">
        <f t="shared" si="3"/>
        <v>0</v>
      </c>
    </row>
    <row r="32" spans="1:5" s="193" customFormat="1" ht="12" customHeight="1">
      <c r="A32" s="12" t="s">
        <v>168</v>
      </c>
      <c r="B32" s="195" t="s">
        <v>173</v>
      </c>
      <c r="C32" s="105"/>
      <c r="D32" s="105"/>
      <c r="E32" s="106">
        <f t="shared" si="3"/>
        <v>0</v>
      </c>
    </row>
    <row r="33" spans="1:5" s="193" customFormat="1" ht="12" customHeight="1" thickBot="1">
      <c r="A33" s="14" t="s">
        <v>169</v>
      </c>
      <c r="B33" s="196" t="s">
        <v>174</v>
      </c>
      <c r="C33" s="107"/>
      <c r="D33" s="107"/>
      <c r="E33" s="106">
        <f t="shared" si="3"/>
        <v>0</v>
      </c>
    </row>
    <row r="34" spans="1:5" s="193" customFormat="1" ht="12" customHeight="1" thickBot="1">
      <c r="A34" s="18" t="s">
        <v>8</v>
      </c>
      <c r="B34" s="19" t="s">
        <v>317</v>
      </c>
      <c r="C34" s="103">
        <f>SUM(C35:C45)</f>
        <v>0</v>
      </c>
      <c r="D34" s="103">
        <f>SUM(D35:D45)</f>
        <v>0</v>
      </c>
      <c r="E34" s="103">
        <f>SUM(E35:E45)</f>
        <v>0</v>
      </c>
    </row>
    <row r="35" spans="1:5" s="193" customFormat="1" ht="12" customHeight="1">
      <c r="A35" s="13" t="s">
        <v>54</v>
      </c>
      <c r="B35" s="194" t="s">
        <v>177</v>
      </c>
      <c r="C35" s="106"/>
      <c r="D35" s="106"/>
      <c r="E35" s="106">
        <f aca="true" t="shared" si="4" ref="E35:E45">C35+D35</f>
        <v>0</v>
      </c>
    </row>
    <row r="36" spans="1:5" s="193" customFormat="1" ht="12" customHeight="1">
      <c r="A36" s="12" t="s">
        <v>55</v>
      </c>
      <c r="B36" s="195" t="s">
        <v>178</v>
      </c>
      <c r="C36" s="105"/>
      <c r="D36" s="105"/>
      <c r="E36" s="106">
        <f t="shared" si="4"/>
        <v>0</v>
      </c>
    </row>
    <row r="37" spans="1:5" s="193" customFormat="1" ht="12" customHeight="1">
      <c r="A37" s="12" t="s">
        <v>56</v>
      </c>
      <c r="B37" s="195" t="s">
        <v>179</v>
      </c>
      <c r="C37" s="105"/>
      <c r="D37" s="105"/>
      <c r="E37" s="106">
        <f t="shared" si="4"/>
        <v>0</v>
      </c>
    </row>
    <row r="38" spans="1:5" s="193" customFormat="1" ht="12" customHeight="1">
      <c r="A38" s="12" t="s">
        <v>99</v>
      </c>
      <c r="B38" s="195" t="s">
        <v>180</v>
      </c>
      <c r="C38" s="105"/>
      <c r="D38" s="105"/>
      <c r="E38" s="106">
        <f t="shared" si="4"/>
        <v>0</v>
      </c>
    </row>
    <row r="39" spans="1:5" s="193" customFormat="1" ht="12" customHeight="1">
      <c r="A39" s="12" t="s">
        <v>100</v>
      </c>
      <c r="B39" s="195" t="s">
        <v>181</v>
      </c>
      <c r="C39" s="105"/>
      <c r="D39" s="105"/>
      <c r="E39" s="106">
        <f t="shared" si="4"/>
        <v>0</v>
      </c>
    </row>
    <row r="40" spans="1:5" s="193" customFormat="1" ht="12" customHeight="1">
      <c r="A40" s="12" t="s">
        <v>101</v>
      </c>
      <c r="B40" s="195" t="s">
        <v>182</v>
      </c>
      <c r="C40" s="105"/>
      <c r="D40" s="105"/>
      <c r="E40" s="106">
        <f t="shared" si="4"/>
        <v>0</v>
      </c>
    </row>
    <row r="41" spans="1:5" s="193" customFormat="1" ht="12" customHeight="1">
      <c r="A41" s="12" t="s">
        <v>102</v>
      </c>
      <c r="B41" s="195" t="s">
        <v>183</v>
      </c>
      <c r="C41" s="105"/>
      <c r="D41" s="105"/>
      <c r="E41" s="106">
        <f t="shared" si="4"/>
        <v>0</v>
      </c>
    </row>
    <row r="42" spans="1:5" s="193" customFormat="1" ht="12" customHeight="1">
      <c r="A42" s="12" t="s">
        <v>103</v>
      </c>
      <c r="B42" s="195" t="s">
        <v>184</v>
      </c>
      <c r="C42" s="105"/>
      <c r="D42" s="105"/>
      <c r="E42" s="106">
        <f t="shared" si="4"/>
        <v>0</v>
      </c>
    </row>
    <row r="43" spans="1:5" s="193" customFormat="1" ht="12" customHeight="1">
      <c r="A43" s="12" t="s">
        <v>175</v>
      </c>
      <c r="B43" s="195" t="s">
        <v>185</v>
      </c>
      <c r="C43" s="108"/>
      <c r="D43" s="108"/>
      <c r="E43" s="106">
        <f t="shared" si="4"/>
        <v>0</v>
      </c>
    </row>
    <row r="44" spans="1:5" s="193" customFormat="1" ht="12" customHeight="1">
      <c r="A44" s="14" t="s">
        <v>176</v>
      </c>
      <c r="B44" s="196" t="s">
        <v>319</v>
      </c>
      <c r="C44" s="182"/>
      <c r="D44" s="182"/>
      <c r="E44" s="106">
        <f t="shared" si="4"/>
        <v>0</v>
      </c>
    </row>
    <row r="45" spans="1:5" s="193" customFormat="1" ht="12" customHeight="1" thickBot="1">
      <c r="A45" s="14" t="s">
        <v>318</v>
      </c>
      <c r="B45" s="100" t="s">
        <v>186</v>
      </c>
      <c r="C45" s="182"/>
      <c r="D45" s="182"/>
      <c r="E45" s="106">
        <f t="shared" si="4"/>
        <v>0</v>
      </c>
    </row>
    <row r="46" spans="1:5" s="193" customFormat="1" ht="12" customHeight="1" thickBot="1">
      <c r="A46" s="18" t="s">
        <v>9</v>
      </c>
      <c r="B46" s="19" t="s">
        <v>187</v>
      </c>
      <c r="C46" s="103">
        <f>SUM(C47:C51)</f>
        <v>0</v>
      </c>
      <c r="D46" s="103">
        <f>SUM(D47:D51)</f>
        <v>0</v>
      </c>
      <c r="E46" s="103">
        <f>SUM(E47:E51)</f>
        <v>0</v>
      </c>
    </row>
    <row r="47" spans="1:5" s="193" customFormat="1" ht="12" customHeight="1">
      <c r="A47" s="13" t="s">
        <v>57</v>
      </c>
      <c r="B47" s="194" t="s">
        <v>191</v>
      </c>
      <c r="C47" s="224"/>
      <c r="D47" s="224"/>
      <c r="E47" s="106">
        <f>C47+D47</f>
        <v>0</v>
      </c>
    </row>
    <row r="48" spans="1:5" s="193" customFormat="1" ht="12" customHeight="1">
      <c r="A48" s="12" t="s">
        <v>58</v>
      </c>
      <c r="B48" s="195" t="s">
        <v>192</v>
      </c>
      <c r="C48" s="108"/>
      <c r="D48" s="108"/>
      <c r="E48" s="106">
        <f>C48+D48</f>
        <v>0</v>
      </c>
    </row>
    <row r="49" spans="1:5" s="193" customFormat="1" ht="12" customHeight="1">
      <c r="A49" s="12" t="s">
        <v>188</v>
      </c>
      <c r="B49" s="195" t="s">
        <v>193</v>
      </c>
      <c r="C49" s="108"/>
      <c r="D49" s="108"/>
      <c r="E49" s="106">
        <f>C49+D49</f>
        <v>0</v>
      </c>
    </row>
    <row r="50" spans="1:5" s="193" customFormat="1" ht="12" customHeight="1">
      <c r="A50" s="12" t="s">
        <v>189</v>
      </c>
      <c r="B50" s="195" t="s">
        <v>194</v>
      </c>
      <c r="C50" s="108"/>
      <c r="D50" s="108"/>
      <c r="E50" s="106">
        <f>C50+D50</f>
        <v>0</v>
      </c>
    </row>
    <row r="51" spans="1:5" s="193" customFormat="1" ht="12" customHeight="1" thickBot="1">
      <c r="A51" s="14" t="s">
        <v>190</v>
      </c>
      <c r="B51" s="100" t="s">
        <v>195</v>
      </c>
      <c r="C51" s="182"/>
      <c r="D51" s="182"/>
      <c r="E51" s="106">
        <f>C51+D51</f>
        <v>0</v>
      </c>
    </row>
    <row r="52" spans="1:5" s="193" customFormat="1" ht="12" customHeight="1" thickBot="1">
      <c r="A52" s="18" t="s">
        <v>104</v>
      </c>
      <c r="B52" s="19" t="s">
        <v>196</v>
      </c>
      <c r="C52" s="103">
        <f>SUM(C53:C55)</f>
        <v>0</v>
      </c>
      <c r="D52" s="103">
        <f>SUM(D53:D55)</f>
        <v>0</v>
      </c>
      <c r="E52" s="103">
        <f>SUM(E53:E55)</f>
        <v>0</v>
      </c>
    </row>
    <row r="53" spans="1:5" s="193" customFormat="1" ht="12" customHeight="1">
      <c r="A53" s="13" t="s">
        <v>59</v>
      </c>
      <c r="B53" s="194" t="s">
        <v>197</v>
      </c>
      <c r="C53" s="106"/>
      <c r="D53" s="106"/>
      <c r="E53" s="106">
        <f>C53+D53</f>
        <v>0</v>
      </c>
    </row>
    <row r="54" spans="1:5" s="193" customFormat="1" ht="12" customHeight="1">
      <c r="A54" s="12" t="s">
        <v>60</v>
      </c>
      <c r="B54" s="195" t="s">
        <v>308</v>
      </c>
      <c r="C54" s="105"/>
      <c r="D54" s="105"/>
      <c r="E54" s="106">
        <f>C54+D54</f>
        <v>0</v>
      </c>
    </row>
    <row r="55" spans="1:5" s="193" customFormat="1" ht="12" customHeight="1">
      <c r="A55" s="12" t="s">
        <v>200</v>
      </c>
      <c r="B55" s="195" t="s">
        <v>198</v>
      </c>
      <c r="C55" s="105"/>
      <c r="D55" s="105"/>
      <c r="E55" s="106">
        <f>C55+D55</f>
        <v>0</v>
      </c>
    </row>
    <row r="56" spans="1:5" s="193" customFormat="1" ht="12" customHeight="1" thickBot="1">
      <c r="A56" s="14" t="s">
        <v>201</v>
      </c>
      <c r="B56" s="100" t="s">
        <v>199</v>
      </c>
      <c r="C56" s="107"/>
      <c r="D56" s="107"/>
      <c r="E56" s="106">
        <f>C56+D56</f>
        <v>0</v>
      </c>
    </row>
    <row r="57" spans="1:5" s="193" customFormat="1" ht="12" customHeight="1" thickBot="1">
      <c r="A57" s="18" t="s">
        <v>11</v>
      </c>
      <c r="B57" s="98" t="s">
        <v>202</v>
      </c>
      <c r="C57" s="103">
        <f>SUM(C58:C60)</f>
        <v>0</v>
      </c>
      <c r="D57" s="103">
        <f>SUM(D58:D60)</f>
        <v>0</v>
      </c>
      <c r="E57" s="103">
        <f>SUM(E58:E60)</f>
        <v>0</v>
      </c>
    </row>
    <row r="58" spans="1:5" s="193" customFormat="1" ht="12" customHeight="1">
      <c r="A58" s="13" t="s">
        <v>105</v>
      </c>
      <c r="B58" s="194" t="s">
        <v>204</v>
      </c>
      <c r="C58" s="108"/>
      <c r="D58" s="108"/>
      <c r="E58" s="106">
        <f>C58+D58</f>
        <v>0</v>
      </c>
    </row>
    <row r="59" spans="1:5" s="193" customFormat="1" ht="12" customHeight="1">
      <c r="A59" s="12" t="s">
        <v>106</v>
      </c>
      <c r="B59" s="195" t="s">
        <v>309</v>
      </c>
      <c r="C59" s="108"/>
      <c r="D59" s="108"/>
      <c r="E59" s="106">
        <f>C59+D59</f>
        <v>0</v>
      </c>
    </row>
    <row r="60" spans="1:5" s="193" customFormat="1" ht="12" customHeight="1">
      <c r="A60" s="12" t="s">
        <v>128</v>
      </c>
      <c r="B60" s="195" t="s">
        <v>205</v>
      </c>
      <c r="C60" s="108"/>
      <c r="D60" s="108"/>
      <c r="E60" s="106">
        <f>C60+D60</f>
        <v>0</v>
      </c>
    </row>
    <row r="61" spans="1:5" s="193" customFormat="1" ht="12" customHeight="1" thickBot="1">
      <c r="A61" s="14" t="s">
        <v>203</v>
      </c>
      <c r="B61" s="100" t="s">
        <v>206</v>
      </c>
      <c r="C61" s="108"/>
      <c r="D61" s="108"/>
      <c r="E61" s="106">
        <f>C61+D61</f>
        <v>0</v>
      </c>
    </row>
    <row r="62" spans="1:5" s="193" customFormat="1" ht="12" customHeight="1" thickBot="1">
      <c r="A62" s="235" t="s">
        <v>362</v>
      </c>
      <c r="B62" s="19" t="s">
        <v>207</v>
      </c>
      <c r="C62" s="109">
        <f>+C5+C12+C19+C26+C34+C46+C52+C57</f>
        <v>0</v>
      </c>
      <c r="D62" s="109">
        <f>+D5+D12+D19+D26+D34+D46+D52+D57</f>
        <v>0</v>
      </c>
      <c r="E62" s="109">
        <f>+E5+E12+E19+E26+E34+E46+E52+E57</f>
        <v>0</v>
      </c>
    </row>
    <row r="63" spans="1:5" s="193" customFormat="1" ht="12" customHeight="1" thickBot="1">
      <c r="A63" s="226" t="s">
        <v>208</v>
      </c>
      <c r="B63" s="98" t="s">
        <v>209</v>
      </c>
      <c r="C63" s="103">
        <f>SUM(C64:C66)</f>
        <v>0</v>
      </c>
      <c r="D63" s="103">
        <f>SUM(D64:D66)</f>
        <v>0</v>
      </c>
      <c r="E63" s="103">
        <f>SUM(E64:E66)</f>
        <v>0</v>
      </c>
    </row>
    <row r="64" spans="1:5" s="193" customFormat="1" ht="12" customHeight="1">
      <c r="A64" s="13" t="s">
        <v>240</v>
      </c>
      <c r="B64" s="194" t="s">
        <v>210</v>
      </c>
      <c r="C64" s="108"/>
      <c r="D64" s="108"/>
      <c r="E64" s="106">
        <f>C64+D64</f>
        <v>0</v>
      </c>
    </row>
    <row r="65" spans="1:5" s="193" customFormat="1" ht="12" customHeight="1">
      <c r="A65" s="12" t="s">
        <v>249</v>
      </c>
      <c r="B65" s="195" t="s">
        <v>211</v>
      </c>
      <c r="C65" s="108"/>
      <c r="D65" s="108"/>
      <c r="E65" s="106">
        <f>C65+D65</f>
        <v>0</v>
      </c>
    </row>
    <row r="66" spans="1:5" s="193" customFormat="1" ht="12" customHeight="1" thickBot="1">
      <c r="A66" s="14" t="s">
        <v>250</v>
      </c>
      <c r="B66" s="229" t="s">
        <v>347</v>
      </c>
      <c r="C66" s="108"/>
      <c r="D66" s="108"/>
      <c r="E66" s="106">
        <f>C66+D66</f>
        <v>0</v>
      </c>
    </row>
    <row r="67" spans="1:5" s="193" customFormat="1" ht="12" customHeight="1" thickBot="1">
      <c r="A67" s="226" t="s">
        <v>213</v>
      </c>
      <c r="B67" s="98" t="s">
        <v>214</v>
      </c>
      <c r="C67" s="103">
        <f>SUM(C68:C71)</f>
        <v>0</v>
      </c>
      <c r="D67" s="103">
        <f>SUM(D68:D71)</f>
        <v>0</v>
      </c>
      <c r="E67" s="103">
        <f>SUM(E68:E71)</f>
        <v>0</v>
      </c>
    </row>
    <row r="68" spans="1:5" s="193" customFormat="1" ht="12" customHeight="1">
      <c r="A68" s="13" t="s">
        <v>82</v>
      </c>
      <c r="B68" s="194" t="s">
        <v>215</v>
      </c>
      <c r="C68" s="108"/>
      <c r="D68" s="108"/>
      <c r="E68" s="106">
        <f>C68+D68</f>
        <v>0</v>
      </c>
    </row>
    <row r="69" spans="1:5" s="193" customFormat="1" ht="12" customHeight="1">
      <c r="A69" s="12" t="s">
        <v>83</v>
      </c>
      <c r="B69" s="195" t="s">
        <v>216</v>
      </c>
      <c r="C69" s="108"/>
      <c r="D69" s="108"/>
      <c r="E69" s="106">
        <f>C69+D69</f>
        <v>0</v>
      </c>
    </row>
    <row r="70" spans="1:5" s="193" customFormat="1" ht="12" customHeight="1">
      <c r="A70" s="12" t="s">
        <v>241</v>
      </c>
      <c r="B70" s="195" t="s">
        <v>217</v>
      </c>
      <c r="C70" s="108"/>
      <c r="D70" s="108"/>
      <c r="E70" s="106">
        <f>C70+D70</f>
        <v>0</v>
      </c>
    </row>
    <row r="71" spans="1:5" s="193" customFormat="1" ht="12" customHeight="1" thickBot="1">
      <c r="A71" s="14" t="s">
        <v>242</v>
      </c>
      <c r="B71" s="100" t="s">
        <v>218</v>
      </c>
      <c r="C71" s="108"/>
      <c r="D71" s="108"/>
      <c r="E71" s="106">
        <f>C71+D71</f>
        <v>0</v>
      </c>
    </row>
    <row r="72" spans="1:5" s="193" customFormat="1" ht="12" customHeight="1" thickBot="1">
      <c r="A72" s="226" t="s">
        <v>219</v>
      </c>
      <c r="B72" s="98" t="s">
        <v>220</v>
      </c>
      <c r="C72" s="103">
        <f>SUM(C73:C74)</f>
        <v>0</v>
      </c>
      <c r="D72" s="103">
        <f>SUM(D73:D74)</f>
        <v>0</v>
      </c>
      <c r="E72" s="103">
        <f>SUM(E73:E74)</f>
        <v>0</v>
      </c>
    </row>
    <row r="73" spans="1:5" s="193" customFormat="1" ht="12" customHeight="1">
      <c r="A73" s="13" t="s">
        <v>243</v>
      </c>
      <c r="B73" s="194" t="s">
        <v>221</v>
      </c>
      <c r="C73" s="108"/>
      <c r="D73" s="108"/>
      <c r="E73" s="106">
        <f>C73+D73</f>
        <v>0</v>
      </c>
    </row>
    <row r="74" spans="1:5" s="193" customFormat="1" ht="12" customHeight="1" thickBot="1">
      <c r="A74" s="14" t="s">
        <v>244</v>
      </c>
      <c r="B74" s="100" t="s">
        <v>222</v>
      </c>
      <c r="C74" s="108"/>
      <c r="D74" s="108"/>
      <c r="E74" s="106">
        <f>C74+D74</f>
        <v>0</v>
      </c>
    </row>
    <row r="75" spans="1:5" s="193" customFormat="1" ht="12" customHeight="1" thickBot="1">
      <c r="A75" s="226" t="s">
        <v>223</v>
      </c>
      <c r="B75" s="98" t="s">
        <v>224</v>
      </c>
      <c r="C75" s="103">
        <f>SUM(C76:C78)</f>
        <v>0</v>
      </c>
      <c r="D75" s="103">
        <f>SUM(D76:D78)</f>
        <v>0</v>
      </c>
      <c r="E75" s="103">
        <f>SUM(E76:E78)</f>
        <v>0</v>
      </c>
    </row>
    <row r="76" spans="1:5" s="193" customFormat="1" ht="12" customHeight="1">
      <c r="A76" s="13" t="s">
        <v>245</v>
      </c>
      <c r="B76" s="194" t="s">
        <v>225</v>
      </c>
      <c r="C76" s="108"/>
      <c r="D76" s="108"/>
      <c r="E76" s="106">
        <f>C76+D76</f>
        <v>0</v>
      </c>
    </row>
    <row r="77" spans="1:5" s="193" customFormat="1" ht="12" customHeight="1">
      <c r="A77" s="12" t="s">
        <v>246</v>
      </c>
      <c r="B77" s="195" t="s">
        <v>226</v>
      </c>
      <c r="C77" s="108"/>
      <c r="D77" s="108"/>
      <c r="E77" s="106">
        <f>C77+D77</f>
        <v>0</v>
      </c>
    </row>
    <row r="78" spans="1:5" s="193" customFormat="1" ht="12" customHeight="1" thickBot="1">
      <c r="A78" s="14" t="s">
        <v>247</v>
      </c>
      <c r="B78" s="100" t="s">
        <v>227</v>
      </c>
      <c r="C78" s="108"/>
      <c r="D78" s="108"/>
      <c r="E78" s="106">
        <f>C78+D78</f>
        <v>0</v>
      </c>
    </row>
    <row r="79" spans="1:5" s="193" customFormat="1" ht="12" customHeight="1" thickBot="1">
      <c r="A79" s="226" t="s">
        <v>228</v>
      </c>
      <c r="B79" s="98" t="s">
        <v>248</v>
      </c>
      <c r="C79" s="103">
        <f>SUM(C80:C83)</f>
        <v>0</v>
      </c>
      <c r="D79" s="103">
        <f>SUM(D80:D83)</f>
        <v>0</v>
      </c>
      <c r="E79" s="103">
        <f>SUM(E80:E83)</f>
        <v>0</v>
      </c>
    </row>
    <row r="80" spans="1:5" s="193" customFormat="1" ht="12" customHeight="1">
      <c r="A80" s="198" t="s">
        <v>229</v>
      </c>
      <c r="B80" s="194" t="s">
        <v>230</v>
      </c>
      <c r="C80" s="108"/>
      <c r="D80" s="108"/>
      <c r="E80" s="106">
        <f>C80+D80</f>
        <v>0</v>
      </c>
    </row>
    <row r="81" spans="1:5" s="193" customFormat="1" ht="12" customHeight="1">
      <c r="A81" s="199" t="s">
        <v>231</v>
      </c>
      <c r="B81" s="195" t="s">
        <v>232</v>
      </c>
      <c r="C81" s="108"/>
      <c r="D81" s="108"/>
      <c r="E81" s="106">
        <f>C81+D81</f>
        <v>0</v>
      </c>
    </row>
    <row r="82" spans="1:5" s="193" customFormat="1" ht="12" customHeight="1">
      <c r="A82" s="199" t="s">
        <v>233</v>
      </c>
      <c r="B82" s="195" t="s">
        <v>234</v>
      </c>
      <c r="C82" s="108"/>
      <c r="D82" s="108"/>
      <c r="E82" s="106">
        <f>C82+D82</f>
        <v>0</v>
      </c>
    </row>
    <row r="83" spans="1:5" s="193" customFormat="1" ht="12" customHeight="1" thickBot="1">
      <c r="A83" s="200" t="s">
        <v>235</v>
      </c>
      <c r="B83" s="100" t="s">
        <v>236</v>
      </c>
      <c r="C83" s="108"/>
      <c r="D83" s="108"/>
      <c r="E83" s="106">
        <f>C83+D83</f>
        <v>0</v>
      </c>
    </row>
    <row r="84" spans="1:5" s="193" customFormat="1" ht="12" customHeight="1" thickBot="1">
      <c r="A84" s="226" t="s">
        <v>237</v>
      </c>
      <c r="B84" s="98" t="s">
        <v>361</v>
      </c>
      <c r="C84" s="225"/>
      <c r="D84" s="225"/>
      <c r="E84" s="225"/>
    </row>
    <row r="85" spans="1:5" s="193" customFormat="1" ht="13.5" customHeight="1" thickBot="1">
      <c r="A85" s="226" t="s">
        <v>239</v>
      </c>
      <c r="B85" s="98" t="s">
        <v>238</v>
      </c>
      <c r="C85" s="225"/>
      <c r="D85" s="225"/>
      <c r="E85" s="225"/>
    </row>
    <row r="86" spans="1:5" s="193" customFormat="1" ht="15.75" customHeight="1" thickBot="1">
      <c r="A86" s="226" t="s">
        <v>251</v>
      </c>
      <c r="B86" s="201" t="s">
        <v>364</v>
      </c>
      <c r="C86" s="109">
        <f>+C63+C67+C72+C75+C79+C85+C84</f>
        <v>0</v>
      </c>
      <c r="D86" s="109">
        <f>+D63+D67+D72+D75+D79+D85+D84</f>
        <v>0</v>
      </c>
      <c r="E86" s="109">
        <f>+E63+E67+E72+E75+E79+E85+E84</f>
        <v>0</v>
      </c>
    </row>
    <row r="87" spans="1:5" s="193" customFormat="1" ht="16.5" customHeight="1" thickBot="1">
      <c r="A87" s="227" t="s">
        <v>363</v>
      </c>
      <c r="B87" s="202" t="s">
        <v>365</v>
      </c>
      <c r="C87" s="109">
        <f>+C62+C86</f>
        <v>0</v>
      </c>
      <c r="D87" s="109">
        <f>+D62+D86</f>
        <v>0</v>
      </c>
      <c r="E87" s="109">
        <f>+E62+E86</f>
        <v>0</v>
      </c>
    </row>
    <row r="88" spans="1:5" s="193" customFormat="1" ht="83.25" customHeight="1">
      <c r="A88" s="3"/>
      <c r="B88" s="4"/>
      <c r="C88" s="110"/>
      <c r="D88" s="110"/>
      <c r="E88" s="110"/>
    </row>
    <row r="89" spans="1:5" ht="16.5" customHeight="1">
      <c r="A89" s="240" t="s">
        <v>32</v>
      </c>
      <c r="B89" s="240"/>
      <c r="C89" s="240"/>
      <c r="D89" s="191"/>
      <c r="E89" s="191"/>
    </row>
    <row r="90" spans="1:5" s="203" customFormat="1" ht="16.5" customHeight="1" thickBot="1">
      <c r="A90" s="242" t="s">
        <v>86</v>
      </c>
      <c r="B90" s="242"/>
      <c r="C90" s="64"/>
      <c r="D90" s="64"/>
      <c r="E90" s="64" t="s">
        <v>127</v>
      </c>
    </row>
    <row r="91" spans="1:5" ht="37.5" customHeight="1" thickBot="1">
      <c r="A91" s="21" t="s">
        <v>49</v>
      </c>
      <c r="B91" s="22" t="s">
        <v>33</v>
      </c>
      <c r="C91" s="29" t="str">
        <f>+C3</f>
        <v>2017. évi előirányzat</v>
      </c>
      <c r="D91" s="29" t="str">
        <f>+D3</f>
        <v>2017. évi előirányzat módosítás</v>
      </c>
      <c r="E91" s="29" t="str">
        <f>+E3</f>
        <v>2017. évi módosított előirányzat</v>
      </c>
    </row>
    <row r="92" spans="1:5" s="192" customFormat="1" ht="12" customHeight="1" thickBot="1">
      <c r="A92" s="25" t="s">
        <v>379</v>
      </c>
      <c r="B92" s="26" t="s">
        <v>380</v>
      </c>
      <c r="C92" s="27" t="s">
        <v>381</v>
      </c>
      <c r="D92" s="27" t="s">
        <v>381</v>
      </c>
      <c r="E92" s="27" t="s">
        <v>381</v>
      </c>
    </row>
    <row r="93" spans="1:5" ht="12" customHeight="1" thickBot="1">
      <c r="A93" s="20" t="s">
        <v>4</v>
      </c>
      <c r="B93" s="24" t="s">
        <v>323</v>
      </c>
      <c r="C93" s="102">
        <f>C94+C95+C96+C97+C98+C111</f>
        <v>0</v>
      </c>
      <c r="D93" s="102">
        <f>D94+D95+D96+D97+D98+D111</f>
        <v>0</v>
      </c>
      <c r="E93" s="102">
        <f>E94+E95+E96+E97+E98+E111</f>
        <v>0</v>
      </c>
    </row>
    <row r="94" spans="1:5" ht="12" customHeight="1">
      <c r="A94" s="15" t="s">
        <v>61</v>
      </c>
      <c r="B94" s="8" t="s">
        <v>34</v>
      </c>
      <c r="C94" s="104"/>
      <c r="D94" s="104"/>
      <c r="E94" s="106">
        <f aca="true" t="shared" si="5" ref="E94:E113">C94+D94</f>
        <v>0</v>
      </c>
    </row>
    <row r="95" spans="1:5" ht="12" customHeight="1">
      <c r="A95" s="12" t="s">
        <v>62</v>
      </c>
      <c r="B95" s="6" t="s">
        <v>107</v>
      </c>
      <c r="C95" s="105"/>
      <c r="D95" s="105"/>
      <c r="E95" s="106">
        <f t="shared" si="5"/>
        <v>0</v>
      </c>
    </row>
    <row r="96" spans="1:5" ht="12" customHeight="1">
      <c r="A96" s="12" t="s">
        <v>63</v>
      </c>
      <c r="B96" s="6" t="s">
        <v>80</v>
      </c>
      <c r="C96" s="107"/>
      <c r="D96" s="107"/>
      <c r="E96" s="106">
        <f t="shared" si="5"/>
        <v>0</v>
      </c>
    </row>
    <row r="97" spans="1:5" ht="12" customHeight="1">
      <c r="A97" s="12" t="s">
        <v>64</v>
      </c>
      <c r="B97" s="9" t="s">
        <v>108</v>
      </c>
      <c r="C97" s="107"/>
      <c r="D97" s="107"/>
      <c r="E97" s="106">
        <f t="shared" si="5"/>
        <v>0</v>
      </c>
    </row>
    <row r="98" spans="1:5" ht="12" customHeight="1">
      <c r="A98" s="12" t="s">
        <v>72</v>
      </c>
      <c r="B98" s="17" t="s">
        <v>109</v>
      </c>
      <c r="C98" s="107"/>
      <c r="D98" s="107"/>
      <c r="E98" s="106">
        <f t="shared" si="5"/>
        <v>0</v>
      </c>
    </row>
    <row r="99" spans="1:5" ht="12" customHeight="1">
      <c r="A99" s="12" t="s">
        <v>65</v>
      </c>
      <c r="B99" s="6" t="s">
        <v>328</v>
      </c>
      <c r="C99" s="107"/>
      <c r="D99" s="107"/>
      <c r="E99" s="106">
        <f t="shared" si="5"/>
        <v>0</v>
      </c>
    </row>
    <row r="100" spans="1:5" ht="12" customHeight="1">
      <c r="A100" s="12" t="s">
        <v>66</v>
      </c>
      <c r="B100" s="67" t="s">
        <v>327</v>
      </c>
      <c r="C100" s="107"/>
      <c r="D100" s="107"/>
      <c r="E100" s="106">
        <f t="shared" si="5"/>
        <v>0</v>
      </c>
    </row>
    <row r="101" spans="1:5" ht="12" customHeight="1">
      <c r="A101" s="12" t="s">
        <v>73</v>
      </c>
      <c r="B101" s="67" t="s">
        <v>326</v>
      </c>
      <c r="C101" s="107"/>
      <c r="D101" s="107"/>
      <c r="E101" s="106">
        <f t="shared" si="5"/>
        <v>0</v>
      </c>
    </row>
    <row r="102" spans="1:5" ht="12" customHeight="1">
      <c r="A102" s="12" t="s">
        <v>74</v>
      </c>
      <c r="B102" s="65" t="s">
        <v>254</v>
      </c>
      <c r="C102" s="107"/>
      <c r="D102" s="107"/>
      <c r="E102" s="106">
        <f t="shared" si="5"/>
        <v>0</v>
      </c>
    </row>
    <row r="103" spans="1:5" ht="12" customHeight="1">
      <c r="A103" s="12" t="s">
        <v>75</v>
      </c>
      <c r="B103" s="66" t="s">
        <v>255</v>
      </c>
      <c r="C103" s="107"/>
      <c r="D103" s="107"/>
      <c r="E103" s="106">
        <f t="shared" si="5"/>
        <v>0</v>
      </c>
    </row>
    <row r="104" spans="1:5" ht="12" customHeight="1">
      <c r="A104" s="12" t="s">
        <v>76</v>
      </c>
      <c r="B104" s="66" t="s">
        <v>256</v>
      </c>
      <c r="C104" s="107"/>
      <c r="D104" s="107"/>
      <c r="E104" s="106">
        <f t="shared" si="5"/>
        <v>0</v>
      </c>
    </row>
    <row r="105" spans="1:5" ht="12" customHeight="1">
      <c r="A105" s="12" t="s">
        <v>78</v>
      </c>
      <c r="B105" s="65" t="s">
        <v>257</v>
      </c>
      <c r="C105" s="107"/>
      <c r="D105" s="107"/>
      <c r="E105" s="106">
        <f t="shared" si="5"/>
        <v>0</v>
      </c>
    </row>
    <row r="106" spans="1:5" ht="12" customHeight="1">
      <c r="A106" s="12" t="s">
        <v>110</v>
      </c>
      <c r="B106" s="65" t="s">
        <v>258</v>
      </c>
      <c r="C106" s="107"/>
      <c r="D106" s="107"/>
      <c r="E106" s="106">
        <f t="shared" si="5"/>
        <v>0</v>
      </c>
    </row>
    <row r="107" spans="1:5" ht="12" customHeight="1">
      <c r="A107" s="12" t="s">
        <v>252</v>
      </c>
      <c r="B107" s="66" t="s">
        <v>259</v>
      </c>
      <c r="C107" s="107"/>
      <c r="D107" s="107"/>
      <c r="E107" s="106">
        <f t="shared" si="5"/>
        <v>0</v>
      </c>
    </row>
    <row r="108" spans="1:5" ht="12" customHeight="1">
      <c r="A108" s="11" t="s">
        <v>253</v>
      </c>
      <c r="B108" s="67" t="s">
        <v>260</v>
      </c>
      <c r="C108" s="107"/>
      <c r="D108" s="107"/>
      <c r="E108" s="106">
        <f t="shared" si="5"/>
        <v>0</v>
      </c>
    </row>
    <row r="109" spans="1:5" ht="12" customHeight="1">
      <c r="A109" s="12" t="s">
        <v>324</v>
      </c>
      <c r="B109" s="67" t="s">
        <v>261</v>
      </c>
      <c r="C109" s="107"/>
      <c r="D109" s="107"/>
      <c r="E109" s="106">
        <f t="shared" si="5"/>
        <v>0</v>
      </c>
    </row>
    <row r="110" spans="1:5" ht="12" customHeight="1">
      <c r="A110" s="14" t="s">
        <v>325</v>
      </c>
      <c r="B110" s="67" t="s">
        <v>262</v>
      </c>
      <c r="C110" s="107"/>
      <c r="D110" s="107"/>
      <c r="E110" s="106">
        <f t="shared" si="5"/>
        <v>0</v>
      </c>
    </row>
    <row r="111" spans="1:5" ht="12" customHeight="1">
      <c r="A111" s="12" t="s">
        <v>329</v>
      </c>
      <c r="B111" s="9" t="s">
        <v>35</v>
      </c>
      <c r="C111" s="105"/>
      <c r="D111" s="105"/>
      <c r="E111" s="106">
        <f t="shared" si="5"/>
        <v>0</v>
      </c>
    </row>
    <row r="112" spans="1:5" ht="12" customHeight="1">
      <c r="A112" s="12" t="s">
        <v>330</v>
      </c>
      <c r="B112" s="6" t="s">
        <v>332</v>
      </c>
      <c r="C112" s="105"/>
      <c r="D112" s="105"/>
      <c r="E112" s="106">
        <f t="shared" si="5"/>
        <v>0</v>
      </c>
    </row>
    <row r="113" spans="1:5" ht="12" customHeight="1" thickBot="1">
      <c r="A113" s="16" t="s">
        <v>331</v>
      </c>
      <c r="B113" s="233" t="s">
        <v>333</v>
      </c>
      <c r="C113" s="111"/>
      <c r="D113" s="111"/>
      <c r="E113" s="106">
        <f t="shared" si="5"/>
        <v>0</v>
      </c>
    </row>
    <row r="114" spans="1:5" ht="12" customHeight="1" thickBot="1">
      <c r="A114" s="230" t="s">
        <v>5</v>
      </c>
      <c r="B114" s="231" t="s">
        <v>263</v>
      </c>
      <c r="C114" s="232">
        <f>+C115+C117+C119</f>
        <v>0</v>
      </c>
      <c r="D114" s="232">
        <f>+D115+D117+D119</f>
        <v>0</v>
      </c>
      <c r="E114" s="232">
        <f>+E115+E117+E119</f>
        <v>0</v>
      </c>
    </row>
    <row r="115" spans="1:5" ht="12" customHeight="1">
      <c r="A115" s="13" t="s">
        <v>67</v>
      </c>
      <c r="B115" s="6" t="s">
        <v>126</v>
      </c>
      <c r="C115" s="106"/>
      <c r="D115" s="106"/>
      <c r="E115" s="106">
        <f aca="true" t="shared" si="6" ref="E115:E127">C115+D115</f>
        <v>0</v>
      </c>
    </row>
    <row r="116" spans="1:5" ht="12" customHeight="1">
      <c r="A116" s="13" t="s">
        <v>68</v>
      </c>
      <c r="B116" s="10" t="s">
        <v>267</v>
      </c>
      <c r="C116" s="106"/>
      <c r="D116" s="106"/>
      <c r="E116" s="106">
        <f t="shared" si="6"/>
        <v>0</v>
      </c>
    </row>
    <row r="117" spans="1:5" ht="12" customHeight="1">
      <c r="A117" s="13" t="s">
        <v>69</v>
      </c>
      <c r="B117" s="10" t="s">
        <v>111</v>
      </c>
      <c r="C117" s="105"/>
      <c r="D117" s="105"/>
      <c r="E117" s="106">
        <f t="shared" si="6"/>
        <v>0</v>
      </c>
    </row>
    <row r="118" spans="1:5" ht="12" customHeight="1">
      <c r="A118" s="13" t="s">
        <v>70</v>
      </c>
      <c r="B118" s="10" t="s">
        <v>268</v>
      </c>
      <c r="C118" s="95"/>
      <c r="D118" s="95"/>
      <c r="E118" s="106">
        <f t="shared" si="6"/>
        <v>0</v>
      </c>
    </row>
    <row r="119" spans="1:5" ht="12" customHeight="1">
      <c r="A119" s="13" t="s">
        <v>71</v>
      </c>
      <c r="B119" s="100" t="s">
        <v>129</v>
      </c>
      <c r="C119" s="95"/>
      <c r="D119" s="95"/>
      <c r="E119" s="106">
        <f t="shared" si="6"/>
        <v>0</v>
      </c>
    </row>
    <row r="120" spans="1:5" ht="12" customHeight="1">
      <c r="A120" s="13" t="s">
        <v>77</v>
      </c>
      <c r="B120" s="99" t="s">
        <v>310</v>
      </c>
      <c r="C120" s="95"/>
      <c r="D120" s="95"/>
      <c r="E120" s="106">
        <f t="shared" si="6"/>
        <v>0</v>
      </c>
    </row>
    <row r="121" spans="1:5" ht="12" customHeight="1">
      <c r="A121" s="13" t="s">
        <v>79</v>
      </c>
      <c r="B121" s="190" t="s">
        <v>273</v>
      </c>
      <c r="C121" s="95"/>
      <c r="D121" s="95"/>
      <c r="E121" s="106">
        <f t="shared" si="6"/>
        <v>0</v>
      </c>
    </row>
    <row r="122" spans="1:5" ht="15.75">
      <c r="A122" s="13" t="s">
        <v>112</v>
      </c>
      <c r="B122" s="66" t="s">
        <v>256</v>
      </c>
      <c r="C122" s="95"/>
      <c r="D122" s="95"/>
      <c r="E122" s="106">
        <f t="shared" si="6"/>
        <v>0</v>
      </c>
    </row>
    <row r="123" spans="1:5" ht="12" customHeight="1">
      <c r="A123" s="13" t="s">
        <v>113</v>
      </c>
      <c r="B123" s="66" t="s">
        <v>272</v>
      </c>
      <c r="C123" s="95"/>
      <c r="D123" s="95"/>
      <c r="E123" s="106">
        <f t="shared" si="6"/>
        <v>0</v>
      </c>
    </row>
    <row r="124" spans="1:5" ht="12" customHeight="1">
      <c r="A124" s="13" t="s">
        <v>114</v>
      </c>
      <c r="B124" s="66" t="s">
        <v>271</v>
      </c>
      <c r="C124" s="95"/>
      <c r="D124" s="95"/>
      <c r="E124" s="106">
        <f t="shared" si="6"/>
        <v>0</v>
      </c>
    </row>
    <row r="125" spans="1:5" ht="12" customHeight="1">
      <c r="A125" s="13" t="s">
        <v>264</v>
      </c>
      <c r="B125" s="66" t="s">
        <v>259</v>
      </c>
      <c r="C125" s="95"/>
      <c r="D125" s="95"/>
      <c r="E125" s="106">
        <f t="shared" si="6"/>
        <v>0</v>
      </c>
    </row>
    <row r="126" spans="1:5" ht="12" customHeight="1">
      <c r="A126" s="13" t="s">
        <v>265</v>
      </c>
      <c r="B126" s="66" t="s">
        <v>270</v>
      </c>
      <c r="C126" s="95"/>
      <c r="D126" s="95"/>
      <c r="E126" s="106">
        <f t="shared" si="6"/>
        <v>0</v>
      </c>
    </row>
    <row r="127" spans="1:5" ht="16.5" thickBot="1">
      <c r="A127" s="11" t="s">
        <v>266</v>
      </c>
      <c r="B127" s="66" t="s">
        <v>269</v>
      </c>
      <c r="C127" s="96"/>
      <c r="D127" s="96"/>
      <c r="E127" s="106">
        <f t="shared" si="6"/>
        <v>0</v>
      </c>
    </row>
    <row r="128" spans="1:5" ht="12" customHeight="1" thickBot="1">
      <c r="A128" s="18" t="s">
        <v>6</v>
      </c>
      <c r="B128" s="54" t="s">
        <v>334</v>
      </c>
      <c r="C128" s="103">
        <f>+C93+C114</f>
        <v>0</v>
      </c>
      <c r="D128" s="103">
        <f>+D93+D114</f>
        <v>0</v>
      </c>
      <c r="E128" s="103">
        <f>+E93+E114</f>
        <v>0</v>
      </c>
    </row>
    <row r="129" spans="1:5" ht="12" customHeight="1" thickBot="1">
      <c r="A129" s="18" t="s">
        <v>7</v>
      </c>
      <c r="B129" s="54" t="s">
        <v>335</v>
      </c>
      <c r="C129" s="103">
        <f>+C130+C131+C132</f>
        <v>0</v>
      </c>
      <c r="D129" s="103">
        <f>+D130+D131+D132</f>
        <v>0</v>
      </c>
      <c r="E129" s="103">
        <f>+E130+E131+E132</f>
        <v>0</v>
      </c>
    </row>
    <row r="130" spans="1:5" ht="12" customHeight="1">
      <c r="A130" s="13" t="s">
        <v>164</v>
      </c>
      <c r="B130" s="10" t="s">
        <v>342</v>
      </c>
      <c r="C130" s="95"/>
      <c r="D130" s="95"/>
      <c r="E130" s="106">
        <f>C130+D130</f>
        <v>0</v>
      </c>
    </row>
    <row r="131" spans="1:5" ht="12" customHeight="1">
      <c r="A131" s="13" t="s">
        <v>167</v>
      </c>
      <c r="B131" s="10" t="s">
        <v>343</v>
      </c>
      <c r="C131" s="95"/>
      <c r="D131" s="95"/>
      <c r="E131" s="106">
        <f>C131+D131</f>
        <v>0</v>
      </c>
    </row>
    <row r="132" spans="1:5" ht="12" customHeight="1" thickBot="1">
      <c r="A132" s="11" t="s">
        <v>168</v>
      </c>
      <c r="B132" s="10" t="s">
        <v>344</v>
      </c>
      <c r="C132" s="95"/>
      <c r="D132" s="95"/>
      <c r="E132" s="106">
        <f>C132+D132</f>
        <v>0</v>
      </c>
    </row>
    <row r="133" spans="1:5" ht="12" customHeight="1" thickBot="1">
      <c r="A133" s="18" t="s">
        <v>8</v>
      </c>
      <c r="B133" s="54" t="s">
        <v>336</v>
      </c>
      <c r="C133" s="103">
        <f>SUM(C134:C139)</f>
        <v>0</v>
      </c>
      <c r="D133" s="103">
        <f>SUM(D134:D139)</f>
        <v>0</v>
      </c>
      <c r="E133" s="103">
        <f>SUM(E134:E139)</f>
        <v>0</v>
      </c>
    </row>
    <row r="134" spans="1:5" ht="12" customHeight="1">
      <c r="A134" s="13" t="s">
        <v>54</v>
      </c>
      <c r="B134" s="7" t="s">
        <v>345</v>
      </c>
      <c r="C134" s="95"/>
      <c r="D134" s="95"/>
      <c r="E134" s="106">
        <f aca="true" t="shared" si="7" ref="E134:E139">C134+D134</f>
        <v>0</v>
      </c>
    </row>
    <row r="135" spans="1:5" ht="12" customHeight="1">
      <c r="A135" s="13" t="s">
        <v>55</v>
      </c>
      <c r="B135" s="7" t="s">
        <v>337</v>
      </c>
      <c r="C135" s="95"/>
      <c r="D135" s="95"/>
      <c r="E135" s="106">
        <f t="shared" si="7"/>
        <v>0</v>
      </c>
    </row>
    <row r="136" spans="1:5" ht="12" customHeight="1">
      <c r="A136" s="13" t="s">
        <v>56</v>
      </c>
      <c r="B136" s="7" t="s">
        <v>338</v>
      </c>
      <c r="C136" s="95"/>
      <c r="D136" s="95"/>
      <c r="E136" s="106">
        <f t="shared" si="7"/>
        <v>0</v>
      </c>
    </row>
    <row r="137" spans="1:5" ht="12" customHeight="1">
      <c r="A137" s="13" t="s">
        <v>99</v>
      </c>
      <c r="B137" s="7" t="s">
        <v>339</v>
      </c>
      <c r="C137" s="95"/>
      <c r="D137" s="95"/>
      <c r="E137" s="106">
        <f t="shared" si="7"/>
        <v>0</v>
      </c>
    </row>
    <row r="138" spans="1:5" ht="12" customHeight="1">
      <c r="A138" s="13" t="s">
        <v>100</v>
      </c>
      <c r="B138" s="7" t="s">
        <v>340</v>
      </c>
      <c r="C138" s="95"/>
      <c r="D138" s="95"/>
      <c r="E138" s="106">
        <f t="shared" si="7"/>
        <v>0</v>
      </c>
    </row>
    <row r="139" spans="1:5" ht="12" customHeight="1" thickBot="1">
      <c r="A139" s="11" t="s">
        <v>101</v>
      </c>
      <c r="B139" s="7" t="s">
        <v>341</v>
      </c>
      <c r="C139" s="95"/>
      <c r="D139" s="95"/>
      <c r="E139" s="106">
        <f t="shared" si="7"/>
        <v>0</v>
      </c>
    </row>
    <row r="140" spans="1:5" ht="12" customHeight="1" thickBot="1">
      <c r="A140" s="18" t="s">
        <v>9</v>
      </c>
      <c r="B140" s="54" t="s">
        <v>349</v>
      </c>
      <c r="C140" s="109">
        <f>+C141+C142+C143+C144</f>
        <v>0</v>
      </c>
      <c r="D140" s="109">
        <f>+D141+D142+D143+D144</f>
        <v>0</v>
      </c>
      <c r="E140" s="109">
        <f>+E141+E142+E143+E144</f>
        <v>0</v>
      </c>
    </row>
    <row r="141" spans="1:5" ht="12" customHeight="1">
      <c r="A141" s="13" t="s">
        <v>57</v>
      </c>
      <c r="B141" s="7" t="s">
        <v>274</v>
      </c>
      <c r="C141" s="95"/>
      <c r="D141" s="95"/>
      <c r="E141" s="106">
        <f>C141+D141</f>
        <v>0</v>
      </c>
    </row>
    <row r="142" spans="1:5" ht="12" customHeight="1">
      <c r="A142" s="13" t="s">
        <v>58</v>
      </c>
      <c r="B142" s="7" t="s">
        <v>275</v>
      </c>
      <c r="C142" s="95"/>
      <c r="D142" s="95"/>
      <c r="E142" s="106">
        <f>C142+D142</f>
        <v>0</v>
      </c>
    </row>
    <row r="143" spans="1:5" ht="12" customHeight="1">
      <c r="A143" s="13" t="s">
        <v>188</v>
      </c>
      <c r="B143" s="7" t="s">
        <v>350</v>
      </c>
      <c r="C143" s="95"/>
      <c r="D143" s="95"/>
      <c r="E143" s="106">
        <f>C143+D143</f>
        <v>0</v>
      </c>
    </row>
    <row r="144" spans="1:5" ht="12" customHeight="1" thickBot="1">
      <c r="A144" s="11" t="s">
        <v>189</v>
      </c>
      <c r="B144" s="5" t="s">
        <v>294</v>
      </c>
      <c r="C144" s="95"/>
      <c r="D144" s="95"/>
      <c r="E144" s="106">
        <f>C144+D144</f>
        <v>0</v>
      </c>
    </row>
    <row r="145" spans="1:5" ht="12" customHeight="1" thickBot="1">
      <c r="A145" s="18" t="s">
        <v>10</v>
      </c>
      <c r="B145" s="54" t="s">
        <v>351</v>
      </c>
      <c r="C145" s="112">
        <f>SUM(C146:C150)</f>
        <v>0</v>
      </c>
      <c r="D145" s="112">
        <f>SUM(D146:D150)</f>
        <v>0</v>
      </c>
      <c r="E145" s="112">
        <f>SUM(E146:E150)</f>
        <v>0</v>
      </c>
    </row>
    <row r="146" spans="1:5" ht="12" customHeight="1">
      <c r="A146" s="13" t="s">
        <v>59</v>
      </c>
      <c r="B146" s="7" t="s">
        <v>346</v>
      </c>
      <c r="C146" s="95"/>
      <c r="D146" s="95"/>
      <c r="E146" s="106">
        <f>C146+D146</f>
        <v>0</v>
      </c>
    </row>
    <row r="147" spans="1:5" ht="12" customHeight="1">
      <c r="A147" s="13" t="s">
        <v>60</v>
      </c>
      <c r="B147" s="7" t="s">
        <v>353</v>
      </c>
      <c r="C147" s="95"/>
      <c r="D147" s="95"/>
      <c r="E147" s="106">
        <f>C147+D147</f>
        <v>0</v>
      </c>
    </row>
    <row r="148" spans="1:5" ht="12" customHeight="1">
      <c r="A148" s="13" t="s">
        <v>200</v>
      </c>
      <c r="B148" s="7" t="s">
        <v>348</v>
      </c>
      <c r="C148" s="95"/>
      <c r="D148" s="95"/>
      <c r="E148" s="106">
        <f>C148+D148</f>
        <v>0</v>
      </c>
    </row>
    <row r="149" spans="1:5" ht="12" customHeight="1">
      <c r="A149" s="13" t="s">
        <v>201</v>
      </c>
      <c r="B149" s="7" t="s">
        <v>354</v>
      </c>
      <c r="C149" s="95"/>
      <c r="D149" s="95"/>
      <c r="E149" s="106">
        <f>C149+D149</f>
        <v>0</v>
      </c>
    </row>
    <row r="150" spans="1:5" ht="12" customHeight="1" thickBot="1">
      <c r="A150" s="13" t="s">
        <v>352</v>
      </c>
      <c r="B150" s="7" t="s">
        <v>355</v>
      </c>
      <c r="C150" s="95"/>
      <c r="D150" s="95"/>
      <c r="E150" s="106">
        <f>C150+D150</f>
        <v>0</v>
      </c>
    </row>
    <row r="151" spans="1:5" ht="12" customHeight="1" thickBot="1">
      <c r="A151" s="18" t="s">
        <v>11</v>
      </c>
      <c r="B151" s="54" t="s">
        <v>356</v>
      </c>
      <c r="C151" s="234"/>
      <c r="D151" s="234"/>
      <c r="E151" s="234"/>
    </row>
    <row r="152" spans="1:5" ht="12" customHeight="1" thickBot="1">
      <c r="A152" s="18" t="s">
        <v>12</v>
      </c>
      <c r="B152" s="54" t="s">
        <v>357</v>
      </c>
      <c r="C152" s="234"/>
      <c r="D152" s="234"/>
      <c r="E152" s="234"/>
    </row>
    <row r="153" spans="1:9" ht="15" customHeight="1" thickBot="1">
      <c r="A153" s="18" t="s">
        <v>13</v>
      </c>
      <c r="B153" s="54" t="s">
        <v>359</v>
      </c>
      <c r="C153" s="204">
        <f>+C129+C133+C140+C145+C151+C152</f>
        <v>0</v>
      </c>
      <c r="D153" s="204">
        <f>+D129+D133+D140+D145+D151+D152</f>
        <v>0</v>
      </c>
      <c r="E153" s="204">
        <f>+E129+E133+E140+E145+E151+E152</f>
        <v>0</v>
      </c>
      <c r="F153" s="205"/>
      <c r="G153" s="206"/>
      <c r="H153" s="206"/>
      <c r="I153" s="206"/>
    </row>
    <row r="154" spans="1:5" s="193" customFormat="1" ht="12.75" customHeight="1" thickBot="1">
      <c r="A154" s="101" t="s">
        <v>14</v>
      </c>
      <c r="B154" s="170" t="s">
        <v>358</v>
      </c>
      <c r="C154" s="204">
        <f>+C128+C153</f>
        <v>0</v>
      </c>
      <c r="D154" s="204">
        <f>+D128+D153</f>
        <v>0</v>
      </c>
      <c r="E154" s="204">
        <f>+E128+E153</f>
        <v>0</v>
      </c>
    </row>
    <row r="155" ht="7.5" customHeight="1"/>
    <row r="156" spans="1:5" ht="15.75">
      <c r="A156" s="243" t="s">
        <v>276</v>
      </c>
      <c r="B156" s="243"/>
      <c r="C156" s="243"/>
      <c r="D156" s="191"/>
      <c r="E156" s="191"/>
    </row>
    <row r="157" spans="1:5" ht="15" customHeight="1" thickBot="1">
      <c r="A157" s="241" t="s">
        <v>87</v>
      </c>
      <c r="B157" s="241"/>
      <c r="C157" s="113"/>
      <c r="D157" s="113"/>
      <c r="E157" s="113" t="s">
        <v>127</v>
      </c>
    </row>
    <row r="158" spans="1:5" ht="13.5" customHeight="1" thickBot="1">
      <c r="A158" s="18">
        <v>1</v>
      </c>
      <c r="B158" s="23" t="s">
        <v>360</v>
      </c>
      <c r="C158" s="103">
        <f>+C62-C128</f>
        <v>0</v>
      </c>
      <c r="D158" s="103">
        <f>+D62-D128</f>
        <v>0</v>
      </c>
      <c r="E158" s="103">
        <f>+E62-E128</f>
        <v>0</v>
      </c>
    </row>
    <row r="159" spans="1:5" ht="27.75" customHeight="1" thickBot="1">
      <c r="A159" s="18" t="s">
        <v>5</v>
      </c>
      <c r="B159" s="23" t="s">
        <v>366</v>
      </c>
      <c r="C159" s="103">
        <f>+C86-C153</f>
        <v>0</v>
      </c>
      <c r="D159" s="103">
        <f>+D86-D153</f>
        <v>0</v>
      </c>
      <c r="E159" s="103">
        <f>+E86-E153</f>
        <v>0</v>
      </c>
    </row>
  </sheetData>
  <sheetProtection/>
  <mergeCells count="6">
    <mergeCell ref="A1:C1"/>
    <mergeCell ref="A2:B2"/>
    <mergeCell ref="A89:C89"/>
    <mergeCell ref="A90:B90"/>
    <mergeCell ref="A156:C156"/>
    <mergeCell ref="A157:B157"/>
  </mergeCells>
  <printOptions horizontalCentered="1"/>
  <pageMargins left="0.7874015748031497" right="0.7874015748031497" top="1.4566929133858268" bottom="0.8661417322834646" header="0.7874015748031497" footer="0.5905511811023623"/>
  <pageSetup fitToHeight="2" horizontalDpi="600" verticalDpi="600" orientation="portrait" paperSize="9" scale="55" r:id="rId1"/>
  <headerFooter alignWithMargins="0">
    <oddHeader>&amp;C&amp;"Times New Roman CE,Félkövér"&amp;12
.......................Önkormányzat
2017. ÉVI KÖLTSÉGVETÉS
ÁLLAMI (ÁLLAMIGAZGATÁSI) FELADATOK MÉRLEGE
&amp;R&amp;"Times New Roman CE,Félkövér dőlt"&amp;11 1.4. melléklet a ........./2017. (.......) önkormányzati rendelethez</oddHeader>
  </headerFooter>
  <rowBreaks count="1" manualBreakCount="1">
    <brk id="88" max="4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view="pageLayout" zoomScaleNormal="115" zoomScaleSheetLayoutView="100" workbookViewId="0" topLeftCell="A13">
      <selection activeCell="C7" sqref="C7"/>
    </sheetView>
  </sheetViews>
  <sheetFormatPr defaultColWidth="9.00390625" defaultRowHeight="12.75"/>
  <cols>
    <col min="1" max="1" width="6.875" style="37" customWidth="1"/>
    <col min="2" max="2" width="55.125" style="73" customWidth="1"/>
    <col min="3" max="3" width="16.375" style="37" customWidth="1"/>
    <col min="4" max="4" width="55.125" style="37" customWidth="1"/>
    <col min="5" max="5" width="16.375" style="37" customWidth="1"/>
    <col min="6" max="6" width="4.875" style="37" customWidth="1"/>
    <col min="7" max="16384" width="9.375" style="37" customWidth="1"/>
  </cols>
  <sheetData>
    <row r="1" spans="2:6" ht="39.75" customHeight="1">
      <c r="B1" s="125" t="s">
        <v>91</v>
      </c>
      <c r="C1" s="126"/>
      <c r="D1" s="126"/>
      <c r="E1" s="126"/>
      <c r="F1" s="246" t="str">
        <f>+CONCATENATE("2.1. melléklet a ………../",LEFT(ÖSSZEFÜGGÉSEK!A5,4),". (……….) önkormányzati rendelethez")</f>
        <v>2.1. melléklet a ………../2015. (……….) önkormányzati rendelethez</v>
      </c>
    </row>
    <row r="2" spans="5:6" ht="14.25" thickBot="1">
      <c r="E2" s="127" t="s">
        <v>46</v>
      </c>
      <c r="F2" s="246"/>
    </row>
    <row r="3" spans="1:6" ht="18" customHeight="1" thickBot="1">
      <c r="A3" s="244" t="s">
        <v>49</v>
      </c>
      <c r="B3" s="128" t="s">
        <v>42</v>
      </c>
      <c r="C3" s="129"/>
      <c r="D3" s="128" t="s">
        <v>43</v>
      </c>
      <c r="E3" s="130"/>
      <c r="F3" s="246"/>
    </row>
    <row r="4" spans="1:6" s="131" customFormat="1" ht="35.25" customHeight="1" thickBot="1">
      <c r="A4" s="245"/>
      <c r="B4" s="74" t="s">
        <v>47</v>
      </c>
      <c r="C4" s="75" t="s">
        <v>427</v>
      </c>
      <c r="D4" s="74" t="s">
        <v>47</v>
      </c>
      <c r="E4" s="36" t="s">
        <v>427</v>
      </c>
      <c r="F4" s="246"/>
    </row>
    <row r="5" spans="1:6" s="136" customFormat="1" ht="12" customHeight="1" thickBot="1">
      <c r="A5" s="132" t="s">
        <v>379</v>
      </c>
      <c r="B5" s="133" t="s">
        <v>380</v>
      </c>
      <c r="C5" s="134" t="s">
        <v>381</v>
      </c>
      <c r="D5" s="133" t="s">
        <v>383</v>
      </c>
      <c r="E5" s="135" t="s">
        <v>382</v>
      </c>
      <c r="F5" s="246"/>
    </row>
    <row r="6" spans="1:6" ht="12.75" customHeight="1">
      <c r="A6" s="137" t="s">
        <v>4</v>
      </c>
      <c r="B6" s="138" t="s">
        <v>277</v>
      </c>
      <c r="C6" s="114">
        <v>40619548</v>
      </c>
      <c r="D6" s="138" t="s">
        <v>48</v>
      </c>
      <c r="E6" s="120">
        <f>'1.1.sz.mell.'!E94</f>
        <v>19385000</v>
      </c>
      <c r="F6" s="246"/>
    </row>
    <row r="7" spans="1:6" ht="12.75" customHeight="1">
      <c r="A7" s="139" t="s">
        <v>5</v>
      </c>
      <c r="B7" s="140" t="s">
        <v>278</v>
      </c>
      <c r="C7" s="115">
        <v>28067</v>
      </c>
      <c r="D7" s="140" t="s">
        <v>107</v>
      </c>
      <c r="E7" s="121">
        <f>'1.1.sz.mell.'!E95</f>
        <v>3974000</v>
      </c>
      <c r="F7" s="246"/>
    </row>
    <row r="8" spans="1:6" ht="12.75" customHeight="1">
      <c r="A8" s="139" t="s">
        <v>6</v>
      </c>
      <c r="B8" s="140" t="s">
        <v>299</v>
      </c>
      <c r="C8" s="115"/>
      <c r="D8" s="140" t="s">
        <v>132</v>
      </c>
      <c r="E8" s="121">
        <v>21822000</v>
      </c>
      <c r="F8" s="246"/>
    </row>
    <row r="9" spans="1:6" ht="12.75" customHeight="1">
      <c r="A9" s="139" t="s">
        <v>7</v>
      </c>
      <c r="B9" s="140" t="s">
        <v>98</v>
      </c>
      <c r="C9" s="115">
        <v>13995000</v>
      </c>
      <c r="D9" s="140" t="s">
        <v>108</v>
      </c>
      <c r="E9" s="121">
        <f>'1.1.sz.mell.'!E97</f>
        <v>1845000</v>
      </c>
      <c r="F9" s="246"/>
    </row>
    <row r="10" spans="1:6" ht="12.75" customHeight="1">
      <c r="A10" s="139" t="s">
        <v>8</v>
      </c>
      <c r="B10" s="141" t="s">
        <v>303</v>
      </c>
      <c r="C10" s="115">
        <v>10671469</v>
      </c>
      <c r="D10" s="140" t="s">
        <v>109</v>
      </c>
      <c r="E10" s="121">
        <v>4289000</v>
      </c>
      <c r="F10" s="246"/>
    </row>
    <row r="11" spans="1:6" ht="12.75" customHeight="1">
      <c r="A11" s="139" t="s">
        <v>9</v>
      </c>
      <c r="B11" s="140" t="s">
        <v>279</v>
      </c>
      <c r="C11" s="116">
        <v>562000</v>
      </c>
      <c r="D11" s="140" t="s">
        <v>35</v>
      </c>
      <c r="E11" s="121">
        <v>1221997</v>
      </c>
      <c r="F11" s="246"/>
    </row>
    <row r="12" spans="1:6" ht="12.75" customHeight="1">
      <c r="A12" s="139" t="s">
        <v>10</v>
      </c>
      <c r="B12" s="140" t="s">
        <v>367</v>
      </c>
      <c r="C12" s="115"/>
      <c r="D12" s="30"/>
      <c r="E12" s="121"/>
      <c r="F12" s="246"/>
    </row>
    <row r="13" spans="1:6" ht="12.75" customHeight="1">
      <c r="A13" s="139" t="s">
        <v>11</v>
      </c>
      <c r="B13" s="30"/>
      <c r="C13" s="115"/>
      <c r="D13" s="30"/>
      <c r="E13" s="121"/>
      <c r="F13" s="246"/>
    </row>
    <row r="14" spans="1:6" ht="12.75" customHeight="1">
      <c r="A14" s="139" t="s">
        <v>12</v>
      </c>
      <c r="B14" s="207"/>
      <c r="C14" s="116"/>
      <c r="D14" s="30"/>
      <c r="E14" s="121"/>
      <c r="F14" s="246"/>
    </row>
    <row r="15" spans="1:6" ht="12.75" customHeight="1">
      <c r="A15" s="139" t="s">
        <v>13</v>
      </c>
      <c r="B15" s="30"/>
      <c r="C15" s="115"/>
      <c r="D15" s="30"/>
      <c r="E15" s="121"/>
      <c r="F15" s="246"/>
    </row>
    <row r="16" spans="1:6" ht="12.75" customHeight="1">
      <c r="A16" s="139" t="s">
        <v>14</v>
      </c>
      <c r="B16" s="30"/>
      <c r="C16" s="115"/>
      <c r="D16" s="30"/>
      <c r="E16" s="121"/>
      <c r="F16" s="246"/>
    </row>
    <row r="17" spans="1:6" ht="12.75" customHeight="1" thickBot="1">
      <c r="A17" s="139" t="s">
        <v>15</v>
      </c>
      <c r="B17" s="38"/>
      <c r="C17" s="117"/>
      <c r="D17" s="30"/>
      <c r="E17" s="122"/>
      <c r="F17" s="246"/>
    </row>
    <row r="18" spans="1:6" ht="15.75" customHeight="1" thickBot="1">
      <c r="A18" s="142" t="s">
        <v>16</v>
      </c>
      <c r="B18" s="55" t="s">
        <v>368</v>
      </c>
      <c r="C18" s="118">
        <f>SUM(C6:C17)</f>
        <v>65876084</v>
      </c>
      <c r="D18" s="55" t="s">
        <v>285</v>
      </c>
      <c r="E18" s="123">
        <f>SUM(E6:E17)</f>
        <v>52536997</v>
      </c>
      <c r="F18" s="246"/>
    </row>
    <row r="19" spans="1:6" ht="12.75" customHeight="1">
      <c r="A19" s="143" t="s">
        <v>17</v>
      </c>
      <c r="B19" s="144" t="s">
        <v>282</v>
      </c>
      <c r="C19" s="236">
        <f>+C20+C21+C22+C23</f>
        <v>9276206</v>
      </c>
      <c r="D19" s="145" t="s">
        <v>115</v>
      </c>
      <c r="E19" s="124"/>
      <c r="F19" s="246"/>
    </row>
    <row r="20" spans="1:6" ht="12.75" customHeight="1">
      <c r="A20" s="146" t="s">
        <v>18</v>
      </c>
      <c r="B20" s="145" t="s">
        <v>124</v>
      </c>
      <c r="C20" s="41">
        <f>'1.1.sz.mell.'!E73</f>
        <v>9276206</v>
      </c>
      <c r="D20" s="145" t="s">
        <v>284</v>
      </c>
      <c r="E20" s="42">
        <v>0</v>
      </c>
      <c r="F20" s="246"/>
    </row>
    <row r="21" spans="1:6" ht="12.75" customHeight="1">
      <c r="A21" s="146" t="s">
        <v>19</v>
      </c>
      <c r="B21" s="145" t="s">
        <v>125</v>
      </c>
      <c r="C21" s="41"/>
      <c r="D21" s="145" t="s">
        <v>89</v>
      </c>
      <c r="E21" s="42"/>
      <c r="F21" s="246"/>
    </row>
    <row r="22" spans="1:6" ht="12.75" customHeight="1">
      <c r="A22" s="146" t="s">
        <v>20</v>
      </c>
      <c r="B22" s="145" t="s">
        <v>130</v>
      </c>
      <c r="C22" s="41"/>
      <c r="D22" s="145" t="s">
        <v>90</v>
      </c>
      <c r="E22" s="42">
        <v>1000000</v>
      </c>
      <c r="F22" s="246"/>
    </row>
    <row r="23" spans="1:6" ht="12.75" customHeight="1">
      <c r="A23" s="146" t="s">
        <v>21</v>
      </c>
      <c r="B23" s="145" t="s">
        <v>131</v>
      </c>
      <c r="C23" s="41">
        <v>0</v>
      </c>
      <c r="D23" s="144" t="s">
        <v>133</v>
      </c>
      <c r="E23" s="42"/>
      <c r="F23" s="246"/>
    </row>
    <row r="24" spans="1:6" ht="12.75" customHeight="1">
      <c r="A24" s="146" t="s">
        <v>22</v>
      </c>
      <c r="B24" s="145" t="s">
        <v>283</v>
      </c>
      <c r="C24" s="147">
        <f>+C25+C26</f>
        <v>0</v>
      </c>
      <c r="D24" s="145" t="s">
        <v>116</v>
      </c>
      <c r="E24" s="42"/>
      <c r="F24" s="246"/>
    </row>
    <row r="25" spans="1:6" ht="12.75" customHeight="1">
      <c r="A25" s="143" t="s">
        <v>23</v>
      </c>
      <c r="B25" s="144" t="s">
        <v>280</v>
      </c>
      <c r="C25" s="119">
        <v>0</v>
      </c>
      <c r="D25" s="138" t="s">
        <v>350</v>
      </c>
      <c r="E25" s="124"/>
      <c r="F25" s="246"/>
    </row>
    <row r="26" spans="1:6" ht="12.75" customHeight="1">
      <c r="A26" s="146" t="s">
        <v>24</v>
      </c>
      <c r="B26" s="145" t="s">
        <v>281</v>
      </c>
      <c r="C26" s="41"/>
      <c r="D26" s="140" t="s">
        <v>356</v>
      </c>
      <c r="E26" s="42"/>
      <c r="F26" s="246"/>
    </row>
    <row r="27" spans="1:6" ht="12.75" customHeight="1">
      <c r="A27" s="139" t="s">
        <v>25</v>
      </c>
      <c r="B27" s="145" t="s">
        <v>361</v>
      </c>
      <c r="C27" s="41"/>
      <c r="D27" s="140" t="s">
        <v>428</v>
      </c>
      <c r="E27" s="42">
        <v>22145000</v>
      </c>
      <c r="F27" s="246"/>
    </row>
    <row r="28" spans="1:6" ht="12.75" customHeight="1" thickBot="1">
      <c r="A28" s="179" t="s">
        <v>26</v>
      </c>
      <c r="B28" s="144" t="s">
        <v>238</v>
      </c>
      <c r="C28" s="119"/>
      <c r="D28" s="209" t="s">
        <v>275</v>
      </c>
      <c r="E28" s="124">
        <f>'1.1.sz.mell.'!E142</f>
        <v>1171794</v>
      </c>
      <c r="F28" s="246"/>
    </row>
    <row r="29" spans="1:6" ht="15.75" customHeight="1" thickBot="1">
      <c r="A29" s="142" t="s">
        <v>27</v>
      </c>
      <c r="B29" s="55" t="s">
        <v>369</v>
      </c>
      <c r="C29" s="118">
        <f>+C19+C24+C27+C28</f>
        <v>9276206</v>
      </c>
      <c r="D29" s="55" t="s">
        <v>371</v>
      </c>
      <c r="E29" s="123">
        <f>SUM(E19:E28)</f>
        <v>24316794</v>
      </c>
      <c r="F29" s="246"/>
    </row>
    <row r="30" spans="1:6" ht="13.5" thickBot="1">
      <c r="A30" s="142" t="s">
        <v>28</v>
      </c>
      <c r="B30" s="148" t="s">
        <v>370</v>
      </c>
      <c r="C30" s="149">
        <f>+C18+C29</f>
        <v>75152290</v>
      </c>
      <c r="D30" s="148" t="s">
        <v>372</v>
      </c>
      <c r="E30" s="149">
        <v>77184791</v>
      </c>
      <c r="F30" s="246"/>
    </row>
    <row r="31" spans="1:6" ht="13.5" thickBot="1">
      <c r="A31" s="142" t="s">
        <v>29</v>
      </c>
      <c r="B31" s="148" t="s">
        <v>93</v>
      </c>
      <c r="C31" s="149" t="str">
        <f>IF(C18-E18&lt;0,E18-C18,"-")</f>
        <v>-</v>
      </c>
      <c r="D31" s="148" t="s">
        <v>94</v>
      </c>
      <c r="E31" s="149">
        <f>IF(C18-E18&gt;0,C18-E18,"-")</f>
        <v>13339087</v>
      </c>
      <c r="F31" s="246"/>
    </row>
    <row r="32" spans="1:6" ht="13.5" thickBot="1">
      <c r="A32" s="142" t="s">
        <v>30</v>
      </c>
      <c r="B32" s="148" t="s">
        <v>134</v>
      </c>
      <c r="C32" s="149">
        <f>IF(C18+C29-E30&lt;0,E30-(C18+C29),"-")</f>
        <v>2032501</v>
      </c>
      <c r="D32" s="148" t="s">
        <v>135</v>
      </c>
      <c r="E32" s="149" t="str">
        <f>IF(C18+C29-E30&gt;0,C18+C29-E30,"-")</f>
        <v>-</v>
      </c>
      <c r="F32" s="246"/>
    </row>
    <row r="33" spans="2:4" ht="18.75">
      <c r="B33" s="247"/>
      <c r="C33" s="247"/>
      <c r="D33" s="247"/>
    </row>
  </sheetData>
  <sheetProtection/>
  <mergeCells count="3">
    <mergeCell ref="A3:A4"/>
    <mergeCell ref="F1:F32"/>
    <mergeCell ref="B33:D33"/>
  </mergeCells>
  <printOptions horizontalCentered="1"/>
  <pageMargins left="0.33" right="0.48" top="0.9055118110236221" bottom="0.5" header="0.6692913385826772" footer="0.28"/>
  <pageSetup horizontalDpi="600" verticalDpi="600" orientation="landscape" paperSize="9" r:id="rId1"/>
  <headerFooter alignWithMargins="0">
    <oddHeader xml:space="preserve">&amp;R&amp;"Times New Roman CE,Félkövér dőlt"&amp;11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</sheetPr>
  <dimension ref="A1:F33"/>
  <sheetViews>
    <sheetView zoomScaleSheetLayoutView="115" workbookViewId="0" topLeftCell="A1">
      <selection activeCell="C7" sqref="C7"/>
    </sheetView>
  </sheetViews>
  <sheetFormatPr defaultColWidth="9.00390625" defaultRowHeight="12.75"/>
  <cols>
    <col min="1" max="1" width="6.875" style="37" customWidth="1"/>
    <col min="2" max="2" width="55.125" style="73" customWidth="1"/>
    <col min="3" max="3" width="16.375" style="37" customWidth="1"/>
    <col min="4" max="4" width="55.125" style="37" customWidth="1"/>
    <col min="5" max="5" width="16.375" style="37" customWidth="1"/>
    <col min="6" max="6" width="4.875" style="37" customWidth="1"/>
    <col min="7" max="16384" width="9.375" style="37" customWidth="1"/>
  </cols>
  <sheetData>
    <row r="1" spans="2:6" ht="31.5">
      <c r="B1" s="125" t="s">
        <v>92</v>
      </c>
      <c r="C1" s="126"/>
      <c r="D1" s="126"/>
      <c r="E1" s="126"/>
      <c r="F1" s="246" t="str">
        <f>+CONCATENATE("2.2. melléklet a ………../",LEFT(ÖSSZEFÜGGÉSEK!A5,4),". (……….) önkormányzati rendelethez")</f>
        <v>2.2. melléklet a ………../2015. (……….) önkormányzati rendelethez</v>
      </c>
    </row>
    <row r="2" spans="5:6" ht="14.25" thickBot="1">
      <c r="E2" s="127" t="s">
        <v>46</v>
      </c>
      <c r="F2" s="246"/>
    </row>
    <row r="3" spans="1:6" ht="13.5" thickBot="1">
      <c r="A3" s="248" t="s">
        <v>49</v>
      </c>
      <c r="B3" s="128" t="s">
        <v>42</v>
      </c>
      <c r="C3" s="129"/>
      <c r="D3" s="128" t="s">
        <v>43</v>
      </c>
      <c r="E3" s="130"/>
      <c r="F3" s="246"/>
    </row>
    <row r="4" spans="1:6" s="131" customFormat="1" ht="36.75" thickBot="1">
      <c r="A4" s="249"/>
      <c r="B4" s="74" t="s">
        <v>47</v>
      </c>
      <c r="C4" s="75" t="str">
        <f>+'2.1.sz.mell  '!C4</f>
        <v>2017. évi módosított előirányzat</v>
      </c>
      <c r="D4" s="74" t="s">
        <v>47</v>
      </c>
      <c r="E4" s="75" t="str">
        <f>+'2.1.sz.mell  '!C4</f>
        <v>2017. évi módosított előirányzat</v>
      </c>
      <c r="F4" s="246"/>
    </row>
    <row r="5" spans="1:6" s="131" customFormat="1" ht="13.5" thickBot="1">
      <c r="A5" s="132" t="s">
        <v>379</v>
      </c>
      <c r="B5" s="133" t="s">
        <v>380</v>
      </c>
      <c r="C5" s="134" t="s">
        <v>381</v>
      </c>
      <c r="D5" s="133" t="s">
        <v>383</v>
      </c>
      <c r="E5" s="135" t="s">
        <v>382</v>
      </c>
      <c r="F5" s="246"/>
    </row>
    <row r="6" spans="1:6" ht="12.75" customHeight="1">
      <c r="A6" s="137" t="s">
        <v>4</v>
      </c>
      <c r="B6" s="138" t="s">
        <v>286</v>
      </c>
      <c r="C6" s="114">
        <v>32062501</v>
      </c>
      <c r="D6" s="138" t="s">
        <v>126</v>
      </c>
      <c r="E6" s="120">
        <v>331000</v>
      </c>
      <c r="F6" s="246"/>
    </row>
    <row r="7" spans="1:6" ht="12.75">
      <c r="A7" s="139" t="s">
        <v>5</v>
      </c>
      <c r="B7" s="140" t="s">
        <v>287</v>
      </c>
      <c r="C7" s="115"/>
      <c r="D7" s="140" t="s">
        <v>292</v>
      </c>
      <c r="E7" s="121"/>
      <c r="F7" s="246"/>
    </row>
    <row r="8" spans="1:6" ht="12.75" customHeight="1">
      <c r="A8" s="139" t="s">
        <v>6</v>
      </c>
      <c r="B8" s="140" t="s">
        <v>0</v>
      </c>
      <c r="C8" s="115">
        <v>0</v>
      </c>
      <c r="D8" s="140" t="s">
        <v>111</v>
      </c>
      <c r="E8" s="121">
        <v>30030000</v>
      </c>
      <c r="F8" s="246"/>
    </row>
    <row r="9" spans="1:6" ht="12.75" customHeight="1">
      <c r="A9" s="139" t="s">
        <v>7</v>
      </c>
      <c r="B9" s="140" t="s">
        <v>288</v>
      </c>
      <c r="C9" s="115"/>
      <c r="D9" s="140" t="s">
        <v>293</v>
      </c>
      <c r="E9" s="121"/>
      <c r="F9" s="246"/>
    </row>
    <row r="10" spans="1:6" ht="12.75" customHeight="1">
      <c r="A10" s="139" t="s">
        <v>8</v>
      </c>
      <c r="B10" s="140" t="s">
        <v>289</v>
      </c>
      <c r="C10" s="115"/>
      <c r="D10" s="140" t="s">
        <v>129</v>
      </c>
      <c r="E10" s="121"/>
      <c r="F10" s="246"/>
    </row>
    <row r="11" spans="1:6" ht="12.75" customHeight="1">
      <c r="A11" s="139" t="s">
        <v>9</v>
      </c>
      <c r="B11" s="140" t="s">
        <v>290</v>
      </c>
      <c r="C11" s="116"/>
      <c r="D11" s="210"/>
      <c r="E11" s="121"/>
      <c r="F11" s="246"/>
    </row>
    <row r="12" spans="1:6" ht="12.75" customHeight="1">
      <c r="A12" s="139" t="s">
        <v>10</v>
      </c>
      <c r="B12" s="30"/>
      <c r="C12" s="115"/>
      <c r="D12" s="210"/>
      <c r="E12" s="121"/>
      <c r="F12" s="246"/>
    </row>
    <row r="13" spans="1:6" ht="12.75" customHeight="1">
      <c r="A13" s="139" t="s">
        <v>11</v>
      </c>
      <c r="B13" s="30"/>
      <c r="C13" s="115"/>
      <c r="D13" s="211"/>
      <c r="E13" s="121"/>
      <c r="F13" s="246"/>
    </row>
    <row r="14" spans="1:6" ht="12.75" customHeight="1">
      <c r="A14" s="139" t="s">
        <v>12</v>
      </c>
      <c r="B14" s="208"/>
      <c r="C14" s="116"/>
      <c r="D14" s="210"/>
      <c r="E14" s="121"/>
      <c r="F14" s="246"/>
    </row>
    <row r="15" spans="1:6" ht="12.75">
      <c r="A15" s="139" t="s">
        <v>13</v>
      </c>
      <c r="B15" s="30"/>
      <c r="C15" s="116"/>
      <c r="D15" s="210"/>
      <c r="E15" s="121"/>
      <c r="F15" s="246"/>
    </row>
    <row r="16" spans="1:6" ht="12.75" customHeight="1" thickBot="1">
      <c r="A16" s="179" t="s">
        <v>14</v>
      </c>
      <c r="B16" s="209"/>
      <c r="C16" s="181"/>
      <c r="D16" s="180" t="s">
        <v>35</v>
      </c>
      <c r="E16" s="164"/>
      <c r="F16" s="246"/>
    </row>
    <row r="17" spans="1:6" ht="15.75" customHeight="1" thickBot="1">
      <c r="A17" s="142" t="s">
        <v>15</v>
      </c>
      <c r="B17" s="55" t="s">
        <v>300</v>
      </c>
      <c r="C17" s="118">
        <f>+C6+C8+C9+C11+C12+C13+C14+C15+C16</f>
        <v>32062501</v>
      </c>
      <c r="D17" s="55" t="s">
        <v>301</v>
      </c>
      <c r="E17" s="123">
        <f>+E6+E8+E10+E11+E12+E13+E14+E15+E16</f>
        <v>30361000</v>
      </c>
      <c r="F17" s="246"/>
    </row>
    <row r="18" spans="1:6" ht="12.75" customHeight="1">
      <c r="A18" s="137" t="s">
        <v>16</v>
      </c>
      <c r="B18" s="151" t="s">
        <v>147</v>
      </c>
      <c r="C18" s="158">
        <f>+C19+C20+C21+C22+C23</f>
        <v>0</v>
      </c>
      <c r="D18" s="145" t="s">
        <v>115</v>
      </c>
      <c r="E18" s="40"/>
      <c r="F18" s="246"/>
    </row>
    <row r="19" spans="1:6" ht="12.75" customHeight="1">
      <c r="A19" s="139" t="s">
        <v>17</v>
      </c>
      <c r="B19" s="152" t="s">
        <v>136</v>
      </c>
      <c r="C19" s="41"/>
      <c r="D19" s="145" t="s">
        <v>118</v>
      </c>
      <c r="E19" s="42"/>
      <c r="F19" s="246"/>
    </row>
    <row r="20" spans="1:6" ht="12.75" customHeight="1">
      <c r="A20" s="137" t="s">
        <v>18</v>
      </c>
      <c r="B20" s="152" t="s">
        <v>137</v>
      </c>
      <c r="C20" s="41"/>
      <c r="D20" s="145" t="s">
        <v>89</v>
      </c>
      <c r="E20" s="42"/>
      <c r="F20" s="246"/>
    </row>
    <row r="21" spans="1:6" ht="12.75" customHeight="1">
      <c r="A21" s="139" t="s">
        <v>19</v>
      </c>
      <c r="B21" s="152" t="s">
        <v>138</v>
      </c>
      <c r="C21" s="41"/>
      <c r="D21" s="145" t="s">
        <v>90</v>
      </c>
      <c r="E21" s="42"/>
      <c r="F21" s="246"/>
    </row>
    <row r="22" spans="1:6" ht="12.75" customHeight="1">
      <c r="A22" s="137" t="s">
        <v>20</v>
      </c>
      <c r="B22" s="152" t="s">
        <v>139</v>
      </c>
      <c r="C22" s="41"/>
      <c r="D22" s="144" t="s">
        <v>133</v>
      </c>
      <c r="E22" s="42"/>
      <c r="F22" s="246"/>
    </row>
    <row r="23" spans="1:6" ht="12.75" customHeight="1">
      <c r="A23" s="139" t="s">
        <v>21</v>
      </c>
      <c r="B23" s="153" t="s">
        <v>140</v>
      </c>
      <c r="C23" s="41"/>
      <c r="D23" s="145" t="s">
        <v>119</v>
      </c>
      <c r="E23" s="42"/>
      <c r="F23" s="246"/>
    </row>
    <row r="24" spans="1:6" ht="12.75" customHeight="1">
      <c r="A24" s="137" t="s">
        <v>22</v>
      </c>
      <c r="B24" s="154" t="s">
        <v>141</v>
      </c>
      <c r="C24" s="147">
        <f>+C25+C26+C27+C28+C29</f>
        <v>0</v>
      </c>
      <c r="D24" s="155" t="s">
        <v>117</v>
      </c>
      <c r="E24" s="42"/>
      <c r="F24" s="246"/>
    </row>
    <row r="25" spans="1:6" ht="12.75" customHeight="1">
      <c r="A25" s="139" t="s">
        <v>23</v>
      </c>
      <c r="B25" s="153" t="s">
        <v>142</v>
      </c>
      <c r="C25" s="41">
        <f>'1.1.sz.mell.'!E64</f>
        <v>0</v>
      </c>
      <c r="D25" s="155" t="s">
        <v>294</v>
      </c>
      <c r="E25" s="42"/>
      <c r="F25" s="246"/>
    </row>
    <row r="26" spans="1:6" ht="12.75" customHeight="1">
      <c r="A26" s="137" t="s">
        <v>24</v>
      </c>
      <c r="B26" s="153" t="s">
        <v>143</v>
      </c>
      <c r="C26" s="41"/>
      <c r="D26" s="150"/>
      <c r="E26" s="42"/>
      <c r="F26" s="246"/>
    </row>
    <row r="27" spans="1:6" ht="12.75" customHeight="1">
      <c r="A27" s="139" t="s">
        <v>25</v>
      </c>
      <c r="B27" s="152" t="s">
        <v>144</v>
      </c>
      <c r="C27" s="41"/>
      <c r="D27" s="53"/>
      <c r="E27" s="42"/>
      <c r="F27" s="246"/>
    </row>
    <row r="28" spans="1:6" ht="12.75" customHeight="1">
      <c r="A28" s="137" t="s">
        <v>26</v>
      </c>
      <c r="B28" s="156" t="s">
        <v>145</v>
      </c>
      <c r="C28" s="41"/>
      <c r="D28" s="30"/>
      <c r="E28" s="42"/>
      <c r="F28" s="246"/>
    </row>
    <row r="29" spans="1:6" ht="12.75" customHeight="1" thickBot="1">
      <c r="A29" s="139" t="s">
        <v>27</v>
      </c>
      <c r="B29" s="157" t="s">
        <v>146</v>
      </c>
      <c r="C29" s="41"/>
      <c r="D29" s="53"/>
      <c r="E29" s="42"/>
      <c r="F29" s="246"/>
    </row>
    <row r="30" spans="1:6" ht="21.75" customHeight="1" thickBot="1">
      <c r="A30" s="142" t="s">
        <v>28</v>
      </c>
      <c r="B30" s="55" t="s">
        <v>291</v>
      </c>
      <c r="C30" s="118">
        <f>+C18+C24</f>
        <v>0</v>
      </c>
      <c r="D30" s="55" t="s">
        <v>295</v>
      </c>
      <c r="E30" s="123">
        <f>SUM(E18:E29)</f>
        <v>0</v>
      </c>
      <c r="F30" s="246"/>
    </row>
    <row r="31" spans="1:6" ht="13.5" thickBot="1">
      <c r="A31" s="142" t="s">
        <v>29</v>
      </c>
      <c r="B31" s="148" t="s">
        <v>296</v>
      </c>
      <c r="C31" s="149">
        <f>+C17+C30</f>
        <v>32062501</v>
      </c>
      <c r="D31" s="148" t="s">
        <v>297</v>
      </c>
      <c r="E31" s="149">
        <f>+E17+E30</f>
        <v>30361000</v>
      </c>
      <c r="F31" s="246"/>
    </row>
    <row r="32" spans="1:6" ht="13.5" thickBot="1">
      <c r="A32" s="142" t="s">
        <v>30</v>
      </c>
      <c r="B32" s="148" t="s">
        <v>93</v>
      </c>
      <c r="C32" s="149" t="str">
        <f>IF(C17-E17&lt;0,E17-C17,"-")</f>
        <v>-</v>
      </c>
      <c r="D32" s="148" t="s">
        <v>94</v>
      </c>
      <c r="E32" s="149">
        <f>IF(C17-E17&gt;0,C17-E17,"-")</f>
        <v>1701501</v>
      </c>
      <c r="F32" s="246"/>
    </row>
    <row r="33" spans="1:6" ht="13.5" thickBot="1">
      <c r="A33" s="142" t="s">
        <v>31</v>
      </c>
      <c r="B33" s="148" t="s">
        <v>134</v>
      </c>
      <c r="C33" s="149" t="str">
        <f>IF(C17+C30-E26&lt;0,E26-(C17+C30),"-")</f>
        <v>-</v>
      </c>
      <c r="D33" s="148" t="s">
        <v>135</v>
      </c>
      <c r="E33" s="149"/>
      <c r="F33" s="246"/>
    </row>
  </sheetData>
  <sheetProtection/>
  <mergeCells count="2">
    <mergeCell ref="A3:A4"/>
    <mergeCell ref="F1:F33"/>
  </mergeCells>
  <printOptions horizontalCentered="1"/>
  <pageMargins left="0.7874015748031497" right="0.7874015748031497" top="0.49" bottom="0.79" header="0.49" footer="0.7874015748031497"/>
  <pageSetup horizontalDpi="600" verticalDpi="600" orientation="landscape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E19"/>
  <sheetViews>
    <sheetView zoomScalePageLayoutView="0" workbookViewId="0" topLeftCell="A1">
      <selection activeCell="E1" sqref="E1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56" t="s">
        <v>84</v>
      </c>
      <c r="E1" s="59" t="s">
        <v>88</v>
      </c>
    </row>
    <row r="3" spans="1:5" ht="12.75">
      <c r="A3" s="60"/>
      <c r="B3" s="61"/>
      <c r="C3" s="60"/>
      <c r="D3" s="63"/>
      <c r="E3" s="61"/>
    </row>
    <row r="4" spans="1:5" ht="15.75">
      <c r="A4" s="43" t="str">
        <f>+ÖSSZEFÜGGÉSEK!A5</f>
        <v>2015. évi előirányzat BEVÉTELEK</v>
      </c>
      <c r="B4" s="62"/>
      <c r="C4" s="69"/>
      <c r="D4" s="63"/>
      <c r="E4" s="61"/>
    </row>
    <row r="5" spans="1:5" ht="12.75">
      <c r="A5" s="60"/>
      <c r="B5" s="61"/>
      <c r="C5" s="60"/>
      <c r="D5" s="63"/>
      <c r="E5" s="61"/>
    </row>
    <row r="6" spans="1:5" ht="12.75">
      <c r="A6" s="60" t="s">
        <v>403</v>
      </c>
      <c r="B6" s="61">
        <f>+'1.1.sz.mell.'!C62</f>
        <v>86613794</v>
      </c>
      <c r="C6" s="60" t="s">
        <v>373</v>
      </c>
      <c r="D6" s="63">
        <f>+'2.1.sz.mell  '!C18+'2.2.sz.mell  '!C17</f>
        <v>97938585</v>
      </c>
      <c r="E6" s="61">
        <f aca="true" t="shared" si="0" ref="E6:E15">+B6-D6</f>
        <v>-11324791</v>
      </c>
    </row>
    <row r="7" spans="1:5" ht="12.75">
      <c r="A7" s="60" t="s">
        <v>404</v>
      </c>
      <c r="B7" s="61">
        <f>+'1.1.sz.mell.'!C86</f>
        <v>9276206</v>
      </c>
      <c r="C7" s="60" t="s">
        <v>374</v>
      </c>
      <c r="D7" s="63">
        <f>+'2.1.sz.mell  '!C29+'2.2.sz.mell  '!C30</f>
        <v>9276206</v>
      </c>
      <c r="E7" s="61">
        <f t="shared" si="0"/>
        <v>0</v>
      </c>
    </row>
    <row r="8" spans="1:5" ht="12.75">
      <c r="A8" s="60" t="s">
        <v>405</v>
      </c>
      <c r="B8" s="61">
        <f>+'1.1.sz.mell.'!C87</f>
        <v>95890000</v>
      </c>
      <c r="C8" s="60" t="s">
        <v>375</v>
      </c>
      <c r="D8" s="63">
        <f>+'2.1.sz.mell  '!C30+'2.2.sz.mell  '!C31</f>
        <v>107214791</v>
      </c>
      <c r="E8" s="61">
        <f t="shared" si="0"/>
        <v>-11324791</v>
      </c>
    </row>
    <row r="9" spans="1:5" ht="12.75">
      <c r="A9" s="60"/>
      <c r="B9" s="61"/>
      <c r="C9" s="60"/>
      <c r="D9" s="63"/>
      <c r="E9" s="61"/>
    </row>
    <row r="10" spans="1:5" ht="12.75">
      <c r="A10" s="60"/>
      <c r="B10" s="61"/>
      <c r="C10" s="60"/>
      <c r="D10" s="63"/>
      <c r="E10" s="61"/>
    </row>
    <row r="11" spans="1:5" ht="15.75">
      <c r="A11" s="43" t="str">
        <f>+ÖSSZEFÜGGÉSEK!A12</f>
        <v>2015. évi előirányzat KIADÁSOK</v>
      </c>
      <c r="B11" s="62"/>
      <c r="C11" s="69"/>
      <c r="D11" s="63"/>
      <c r="E11" s="61"/>
    </row>
    <row r="12" spans="1:5" ht="12.75">
      <c r="A12" s="60"/>
      <c r="B12" s="61"/>
      <c r="C12" s="60"/>
      <c r="D12" s="63"/>
      <c r="E12" s="61"/>
    </row>
    <row r="13" spans="1:5" ht="12.75">
      <c r="A13" s="60" t="s">
        <v>406</v>
      </c>
      <c r="B13" s="61">
        <f>+'1.1.sz.mell.'!C128</f>
        <v>80856206</v>
      </c>
      <c r="C13" s="60" t="s">
        <v>376</v>
      </c>
      <c r="D13" s="63">
        <f>+'2.1.sz.mell  '!E18+'2.2.sz.mell  '!E17</f>
        <v>82897997</v>
      </c>
      <c r="E13" s="61">
        <f t="shared" si="0"/>
        <v>-2041791</v>
      </c>
    </row>
    <row r="14" spans="1:5" ht="12.75">
      <c r="A14" s="60" t="s">
        <v>407</v>
      </c>
      <c r="B14" s="61">
        <f>+'1.1.sz.mell.'!C153</f>
        <v>15033794</v>
      </c>
      <c r="C14" s="60" t="s">
        <v>377</v>
      </c>
      <c r="D14" s="63">
        <f>+'2.1.sz.mell  '!E29+'2.2.sz.mell  '!E30</f>
        <v>24316794</v>
      </c>
      <c r="E14" s="61">
        <f t="shared" si="0"/>
        <v>-9283000</v>
      </c>
    </row>
    <row r="15" spans="1:5" ht="12.75">
      <c r="A15" s="60" t="s">
        <v>408</v>
      </c>
      <c r="B15" s="61">
        <f>+'1.1.sz.mell.'!C154</f>
        <v>95890000</v>
      </c>
      <c r="C15" s="60" t="s">
        <v>378</v>
      </c>
      <c r="D15" s="63">
        <f>+'2.1.sz.mell  '!E30+'2.2.sz.mell  '!E31</f>
        <v>107545791</v>
      </c>
      <c r="E15" s="61">
        <f t="shared" si="0"/>
        <v>-11655791</v>
      </c>
    </row>
    <row r="16" spans="1:5" ht="12.75">
      <c r="A16" s="57"/>
      <c r="B16" s="57"/>
      <c r="C16" s="60"/>
      <c r="D16" s="63"/>
      <c r="E16" s="58"/>
    </row>
    <row r="17" spans="1:5" ht="12.75">
      <c r="A17" s="57"/>
      <c r="B17" s="57"/>
      <c r="C17" s="57"/>
      <c r="D17" s="57"/>
      <c r="E17" s="57"/>
    </row>
    <row r="18" spans="1:5" ht="12.75">
      <c r="A18" s="57"/>
      <c r="B18" s="57"/>
      <c r="C18" s="57"/>
      <c r="D18" s="57"/>
      <c r="E18" s="57"/>
    </row>
    <row r="19" spans="1:5" ht="12.75">
      <c r="A19" s="57"/>
      <c r="B19" s="57"/>
      <c r="C19" s="57"/>
      <c r="D19" s="57"/>
      <c r="E19" s="57"/>
    </row>
  </sheetData>
  <sheetProtection sheet="1"/>
  <conditionalFormatting sqref="E3:E15">
    <cfRule type="cellIs" priority="1" dxfId="1" operator="notEqual" stopIfTrue="1">
      <formula>0</formula>
    </cfRule>
  </conditionalFormatting>
  <printOptions/>
  <pageMargins left="0.79" right="0.57" top="0.88" bottom="0.66" header="0.5" footer="0.5"/>
  <pageSetup fitToHeight="1" fitToWidth="1" horizontalDpi="600" verticalDpi="600"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</sheetPr>
  <dimension ref="A1:I158"/>
  <sheetViews>
    <sheetView tabSelected="1" view="pageBreakPreview" zoomScale="130" zoomScaleNormal="130" zoomScaleSheetLayoutView="130" workbookViewId="0" topLeftCell="C81">
      <selection activeCell="E159" sqref="E159"/>
    </sheetView>
  </sheetViews>
  <sheetFormatPr defaultColWidth="9.00390625" defaultRowHeight="12.75"/>
  <cols>
    <col min="1" max="1" width="19.50390625" style="176" customWidth="1"/>
    <col min="2" max="2" width="72.00390625" style="177" customWidth="1"/>
    <col min="3" max="5" width="25.00390625" style="178" customWidth="1"/>
    <col min="6" max="16384" width="9.375" style="2" customWidth="1"/>
  </cols>
  <sheetData>
    <row r="1" spans="1:5" s="1" customFormat="1" ht="16.5" customHeight="1" thickBot="1">
      <c r="A1" s="79"/>
      <c r="B1" s="80"/>
      <c r="C1" s="93"/>
      <c r="D1" s="93"/>
      <c r="E1" s="93" t="str">
        <f>+CONCATENATE("3.1. melléklet a ……/",LEFT(ÖSSZEFÜGGÉSEK!C5,4),". (….) önkormányzati rendelethez")</f>
        <v>3.1. melléklet a ……/. (….) önkormányzati rendelethez</v>
      </c>
    </row>
    <row r="2" spans="1:5" s="44" customFormat="1" ht="21" customHeight="1">
      <c r="A2" s="184" t="s">
        <v>47</v>
      </c>
      <c r="B2" s="159" t="s">
        <v>123</v>
      </c>
      <c r="C2" s="161"/>
      <c r="D2" s="161"/>
      <c r="E2" s="161" t="s">
        <v>38</v>
      </c>
    </row>
    <row r="3" spans="1:5" s="44" customFormat="1" ht="16.5" thickBot="1">
      <c r="A3" s="81" t="s">
        <v>120</v>
      </c>
      <c r="B3" s="160" t="s">
        <v>302</v>
      </c>
      <c r="C3" s="237"/>
      <c r="D3" s="237"/>
      <c r="E3" s="237" t="s">
        <v>38</v>
      </c>
    </row>
    <row r="4" spans="1:5" s="45" customFormat="1" ht="15.75" customHeight="1" thickBot="1">
      <c r="A4" s="82"/>
      <c r="B4" s="82"/>
      <c r="C4" s="83"/>
      <c r="D4" s="83"/>
      <c r="E4" s="83" t="s">
        <v>39</v>
      </c>
    </row>
    <row r="5" spans="1:5" ht="13.5" thickBot="1">
      <c r="A5" s="185" t="s">
        <v>121</v>
      </c>
      <c r="B5" s="84" t="s">
        <v>40</v>
      </c>
      <c r="C5" s="162" t="s">
        <v>421</v>
      </c>
      <c r="D5" s="162" t="s">
        <v>422</v>
      </c>
      <c r="E5" s="162" t="s">
        <v>423</v>
      </c>
    </row>
    <row r="6" spans="1:5" s="39" customFormat="1" ht="12.75" customHeight="1" thickBot="1">
      <c r="A6" s="76" t="s">
        <v>379</v>
      </c>
      <c r="B6" s="77" t="s">
        <v>380</v>
      </c>
      <c r="C6" s="78" t="s">
        <v>381</v>
      </c>
      <c r="D6" s="78" t="s">
        <v>381</v>
      </c>
      <c r="E6" s="78" t="s">
        <v>381</v>
      </c>
    </row>
    <row r="7" spans="1:5" s="39" customFormat="1" ht="15.75" customHeight="1" thickBot="1">
      <c r="A7" s="85"/>
      <c r="B7" s="86" t="s">
        <v>42</v>
      </c>
      <c r="C7" s="163"/>
      <c r="D7" s="163"/>
      <c r="E7" s="163"/>
    </row>
    <row r="8" spans="1:5" s="39" customFormat="1" ht="12" customHeight="1" thickBot="1">
      <c r="A8" s="25" t="s">
        <v>4</v>
      </c>
      <c r="B8" s="19" t="s">
        <v>148</v>
      </c>
      <c r="C8" s="103">
        <v>15253218</v>
      </c>
      <c r="D8" s="103">
        <v>9158460</v>
      </c>
      <c r="E8" s="103">
        <f>+E9+E10+E11+E12+E13+E14</f>
        <v>40619548</v>
      </c>
    </row>
    <row r="9" spans="1:5" s="46" customFormat="1" ht="12" customHeight="1">
      <c r="A9" s="212" t="s">
        <v>61</v>
      </c>
      <c r="B9" s="194" t="s">
        <v>149</v>
      </c>
      <c r="C9" s="106">
        <v>15253218</v>
      </c>
      <c r="D9" s="106">
        <v>9158460</v>
      </c>
      <c r="E9" s="106">
        <f aca="true" t="shared" si="0" ref="E9:E14">C9+D9</f>
        <v>24411678</v>
      </c>
    </row>
    <row r="10" spans="1:5" s="47" customFormat="1" ht="12" customHeight="1">
      <c r="A10" s="213" t="s">
        <v>62</v>
      </c>
      <c r="B10" s="195" t="s">
        <v>150</v>
      </c>
      <c r="C10" s="105"/>
      <c r="D10" s="105">
        <v>2136784</v>
      </c>
      <c r="E10" s="106">
        <f t="shared" si="0"/>
        <v>2136784</v>
      </c>
    </row>
    <row r="11" spans="1:5" s="47" customFormat="1" ht="12" customHeight="1">
      <c r="A11" s="213" t="s">
        <v>63</v>
      </c>
      <c r="B11" s="195" t="s">
        <v>151</v>
      </c>
      <c r="C11" s="105">
        <v>12869686</v>
      </c>
      <c r="D11" s="105">
        <v>-80</v>
      </c>
      <c r="E11" s="106">
        <f t="shared" si="0"/>
        <v>12869606</v>
      </c>
    </row>
    <row r="12" spans="1:5" s="47" customFormat="1" ht="12" customHeight="1">
      <c r="A12" s="213" t="s">
        <v>64</v>
      </c>
      <c r="B12" s="195" t="s">
        <v>152</v>
      </c>
      <c r="C12" s="105">
        <v>1200000</v>
      </c>
      <c r="D12" s="105"/>
      <c r="E12" s="106">
        <f t="shared" si="0"/>
        <v>1200000</v>
      </c>
    </row>
    <row r="13" spans="1:5" s="47" customFormat="1" ht="12" customHeight="1">
      <c r="A13" s="213" t="s">
        <v>81</v>
      </c>
      <c r="B13" s="195" t="s">
        <v>384</v>
      </c>
      <c r="C13" s="105">
        <v>0</v>
      </c>
      <c r="D13" s="105">
        <v>0</v>
      </c>
      <c r="E13" s="106">
        <f t="shared" si="0"/>
        <v>0</v>
      </c>
    </row>
    <row r="14" spans="1:5" s="46" customFormat="1" ht="12" customHeight="1" thickBot="1">
      <c r="A14" s="214" t="s">
        <v>65</v>
      </c>
      <c r="B14" s="196" t="s">
        <v>316</v>
      </c>
      <c r="C14" s="105"/>
      <c r="D14" s="105">
        <v>1480</v>
      </c>
      <c r="E14" s="106">
        <f t="shared" si="0"/>
        <v>1480</v>
      </c>
    </row>
    <row r="15" spans="1:5" s="46" customFormat="1" ht="12" customHeight="1" thickBot="1">
      <c r="A15" s="25" t="s">
        <v>5</v>
      </c>
      <c r="B15" s="98" t="s">
        <v>153</v>
      </c>
      <c r="C15" s="103">
        <f>+C16+C17+C18+C19+C20</f>
        <v>0</v>
      </c>
      <c r="D15" s="103">
        <f>+D16+D17+D18+D19+D20</f>
        <v>28067</v>
      </c>
      <c r="E15" s="103">
        <f>+E16+E17+E18+E19+E20</f>
        <v>28067</v>
      </c>
    </row>
    <row r="16" spans="1:5" s="46" customFormat="1" ht="12" customHeight="1">
      <c r="A16" s="212" t="s">
        <v>67</v>
      </c>
      <c r="B16" s="194" t="s">
        <v>154</v>
      </c>
      <c r="C16" s="106"/>
      <c r="D16" s="106"/>
      <c r="E16" s="106">
        <f aca="true" t="shared" si="1" ref="E16:E21">C16+D16</f>
        <v>0</v>
      </c>
    </row>
    <row r="17" spans="1:5" s="46" customFormat="1" ht="12" customHeight="1">
      <c r="A17" s="213" t="s">
        <v>68</v>
      </c>
      <c r="B17" s="195" t="s">
        <v>155</v>
      </c>
      <c r="C17" s="105"/>
      <c r="D17" s="105"/>
      <c r="E17" s="106">
        <f t="shared" si="1"/>
        <v>0</v>
      </c>
    </row>
    <row r="18" spans="1:5" s="46" customFormat="1" ht="12" customHeight="1">
      <c r="A18" s="213" t="s">
        <v>69</v>
      </c>
      <c r="B18" s="195" t="s">
        <v>304</v>
      </c>
      <c r="C18" s="105"/>
      <c r="D18" s="105"/>
      <c r="E18" s="106">
        <f t="shared" si="1"/>
        <v>0</v>
      </c>
    </row>
    <row r="19" spans="1:5" s="46" customFormat="1" ht="12" customHeight="1">
      <c r="A19" s="213" t="s">
        <v>70</v>
      </c>
      <c r="B19" s="195" t="s">
        <v>305</v>
      </c>
      <c r="C19" s="105"/>
      <c r="D19" s="105"/>
      <c r="E19" s="106">
        <f t="shared" si="1"/>
        <v>0</v>
      </c>
    </row>
    <row r="20" spans="1:5" s="46" customFormat="1" ht="12" customHeight="1">
      <c r="A20" s="213" t="s">
        <v>71</v>
      </c>
      <c r="B20" s="195" t="s">
        <v>156</v>
      </c>
      <c r="C20" s="105">
        <v>0</v>
      </c>
      <c r="D20" s="105">
        <v>28067</v>
      </c>
      <c r="E20" s="106">
        <f t="shared" si="1"/>
        <v>28067</v>
      </c>
    </row>
    <row r="21" spans="1:5" s="47" customFormat="1" ht="12" customHeight="1" thickBot="1">
      <c r="A21" s="214" t="s">
        <v>77</v>
      </c>
      <c r="B21" s="196" t="s">
        <v>157</v>
      </c>
      <c r="C21" s="107"/>
      <c r="D21" s="107"/>
      <c r="E21" s="106">
        <f t="shared" si="1"/>
        <v>0</v>
      </c>
    </row>
    <row r="22" spans="1:5" s="47" customFormat="1" ht="12" customHeight="1" thickBot="1">
      <c r="A22" s="25" t="s">
        <v>6</v>
      </c>
      <c r="B22" s="19" t="s">
        <v>158</v>
      </c>
      <c r="C22" s="103">
        <f>+C23+C24+C25+C26+C27</f>
        <v>32062501</v>
      </c>
      <c r="D22" s="103">
        <f>+D23+D24+D25+D26+D27</f>
        <v>-3751501</v>
      </c>
      <c r="E22" s="103">
        <f>+E23+E24+E25+E26+E27</f>
        <v>28311000</v>
      </c>
    </row>
    <row r="23" spans="1:5" s="47" customFormat="1" ht="12" customHeight="1">
      <c r="A23" s="212" t="s">
        <v>50</v>
      </c>
      <c r="B23" s="194" t="s">
        <v>159</v>
      </c>
      <c r="C23" s="106">
        <v>32062501</v>
      </c>
      <c r="D23" s="106">
        <v>-3751501</v>
      </c>
      <c r="E23" s="106">
        <f aca="true" t="shared" si="2" ref="E23:E28">C23+D23</f>
        <v>28311000</v>
      </c>
    </row>
    <row r="24" spans="1:5" s="46" customFormat="1" ht="12" customHeight="1">
      <c r="A24" s="213" t="s">
        <v>51</v>
      </c>
      <c r="B24" s="195" t="s">
        <v>160</v>
      </c>
      <c r="C24" s="105"/>
      <c r="D24" s="105"/>
      <c r="E24" s="106">
        <f t="shared" si="2"/>
        <v>0</v>
      </c>
    </row>
    <row r="25" spans="1:5" s="47" customFormat="1" ht="12" customHeight="1">
      <c r="A25" s="213" t="s">
        <v>52</v>
      </c>
      <c r="B25" s="195" t="s">
        <v>306</v>
      </c>
      <c r="C25" s="105"/>
      <c r="D25" s="105"/>
      <c r="E25" s="106">
        <f t="shared" si="2"/>
        <v>0</v>
      </c>
    </row>
    <row r="26" spans="1:5" s="47" customFormat="1" ht="12" customHeight="1">
      <c r="A26" s="213" t="s">
        <v>53</v>
      </c>
      <c r="B26" s="195" t="s">
        <v>307</v>
      </c>
      <c r="C26" s="105">
        <v>0</v>
      </c>
      <c r="D26" s="105">
        <v>0</v>
      </c>
      <c r="E26" s="106">
        <f t="shared" si="2"/>
        <v>0</v>
      </c>
    </row>
    <row r="27" spans="1:5" s="47" customFormat="1" ht="12" customHeight="1">
      <c r="A27" s="213" t="s">
        <v>95</v>
      </c>
      <c r="B27" s="195" t="s">
        <v>161</v>
      </c>
      <c r="C27" s="105"/>
      <c r="D27" s="105">
        <v>0</v>
      </c>
      <c r="E27" s="106">
        <f t="shared" si="2"/>
        <v>0</v>
      </c>
    </row>
    <row r="28" spans="1:5" s="47" customFormat="1" ht="12" customHeight="1" thickBot="1">
      <c r="A28" s="214" t="s">
        <v>96</v>
      </c>
      <c r="B28" s="196" t="s">
        <v>162</v>
      </c>
      <c r="C28" s="107"/>
      <c r="D28" s="107"/>
      <c r="E28" s="106">
        <f t="shared" si="2"/>
        <v>0</v>
      </c>
    </row>
    <row r="29" spans="1:5" s="47" customFormat="1" ht="12" customHeight="1" thickBot="1">
      <c r="A29" s="25" t="s">
        <v>97</v>
      </c>
      <c r="B29" s="19" t="s">
        <v>163</v>
      </c>
      <c r="C29" s="109">
        <f>+C30+C34+C35+C36</f>
        <v>13995000</v>
      </c>
      <c r="D29" s="109">
        <f>+D30+D34+D35+D36</f>
        <v>0</v>
      </c>
      <c r="E29" s="109">
        <f>+E30+E34+E35+E36</f>
        <v>13995000</v>
      </c>
    </row>
    <row r="30" spans="1:5" s="47" customFormat="1" ht="12" customHeight="1">
      <c r="A30" s="212" t="s">
        <v>164</v>
      </c>
      <c r="B30" s="194" t="s">
        <v>385</v>
      </c>
      <c r="C30" s="189">
        <f>+C31+C32+C33</f>
        <v>11838000</v>
      </c>
      <c r="D30" s="189">
        <v>0</v>
      </c>
      <c r="E30" s="106">
        <f aca="true" t="shared" si="3" ref="E30:E36">C30+D30</f>
        <v>11838000</v>
      </c>
    </row>
    <row r="31" spans="1:5" s="47" customFormat="1" ht="12" customHeight="1">
      <c r="A31" s="213" t="s">
        <v>165</v>
      </c>
      <c r="B31" s="195" t="s">
        <v>170</v>
      </c>
      <c r="C31" s="105">
        <v>2409000</v>
      </c>
      <c r="D31" s="105">
        <v>0</v>
      </c>
      <c r="E31" s="106">
        <f t="shared" si="3"/>
        <v>2409000</v>
      </c>
    </row>
    <row r="32" spans="1:5" s="47" customFormat="1" ht="12" customHeight="1">
      <c r="A32" s="213" t="s">
        <v>166</v>
      </c>
      <c r="B32" s="195" t="s">
        <v>171</v>
      </c>
      <c r="C32" s="105"/>
      <c r="D32" s="105"/>
      <c r="E32" s="106">
        <f t="shared" si="3"/>
        <v>0</v>
      </c>
    </row>
    <row r="33" spans="1:5" s="47" customFormat="1" ht="12" customHeight="1">
      <c r="A33" s="213" t="s">
        <v>320</v>
      </c>
      <c r="B33" s="228" t="s">
        <v>321</v>
      </c>
      <c r="C33" s="105">
        <v>9429000</v>
      </c>
      <c r="D33" s="105">
        <v>0</v>
      </c>
      <c r="E33" s="106">
        <f t="shared" si="3"/>
        <v>9429000</v>
      </c>
    </row>
    <row r="34" spans="1:5" s="47" customFormat="1" ht="12" customHeight="1">
      <c r="A34" s="213" t="s">
        <v>167</v>
      </c>
      <c r="B34" s="195" t="s">
        <v>172</v>
      </c>
      <c r="C34" s="105">
        <v>2077000</v>
      </c>
      <c r="D34" s="105">
        <v>0</v>
      </c>
      <c r="E34" s="106">
        <f t="shared" si="3"/>
        <v>2077000</v>
      </c>
    </row>
    <row r="35" spans="1:5" s="47" customFormat="1" ht="12" customHeight="1">
      <c r="A35" s="213" t="s">
        <v>168</v>
      </c>
      <c r="B35" s="195" t="s">
        <v>173</v>
      </c>
      <c r="C35" s="105">
        <v>80000</v>
      </c>
      <c r="D35" s="105">
        <v>0</v>
      </c>
      <c r="E35" s="106">
        <f t="shared" si="3"/>
        <v>80000</v>
      </c>
    </row>
    <row r="36" spans="1:5" s="47" customFormat="1" ht="12" customHeight="1" thickBot="1">
      <c r="A36" s="214" t="s">
        <v>169</v>
      </c>
      <c r="B36" s="196" t="s">
        <v>174</v>
      </c>
      <c r="C36" s="107">
        <v>0</v>
      </c>
      <c r="D36" s="107">
        <v>0</v>
      </c>
      <c r="E36" s="106">
        <f t="shared" si="3"/>
        <v>0</v>
      </c>
    </row>
    <row r="37" spans="1:5" s="47" customFormat="1" ht="12" customHeight="1" thickBot="1">
      <c r="A37" s="25" t="s">
        <v>8</v>
      </c>
      <c r="B37" s="19" t="s">
        <v>317</v>
      </c>
      <c r="C37" s="103">
        <f>SUM(C38:C48)</f>
        <v>10671389</v>
      </c>
      <c r="D37" s="103">
        <f>SUM(D38:D48)</f>
        <v>80</v>
      </c>
      <c r="E37" s="103">
        <f>SUM(E38:E48)</f>
        <v>10671469</v>
      </c>
    </row>
    <row r="38" spans="1:5" s="47" customFormat="1" ht="12" customHeight="1">
      <c r="A38" s="212" t="s">
        <v>54</v>
      </c>
      <c r="B38" s="194" t="s">
        <v>177</v>
      </c>
      <c r="C38" s="106">
        <v>12000</v>
      </c>
      <c r="D38" s="106"/>
      <c r="E38" s="106">
        <f aca="true" t="shared" si="4" ref="E38:E48">C38+D38</f>
        <v>12000</v>
      </c>
    </row>
    <row r="39" spans="1:5" s="47" customFormat="1" ht="12" customHeight="1">
      <c r="A39" s="213" t="s">
        <v>55</v>
      </c>
      <c r="B39" s="195" t="s">
        <v>178</v>
      </c>
      <c r="C39" s="105">
        <v>2976000</v>
      </c>
      <c r="D39" s="105">
        <v>80</v>
      </c>
      <c r="E39" s="106">
        <f t="shared" si="4"/>
        <v>2976080</v>
      </c>
    </row>
    <row r="40" spans="1:5" s="47" customFormat="1" ht="12" customHeight="1">
      <c r="A40" s="213" t="s">
        <v>56</v>
      </c>
      <c r="B40" s="195" t="s">
        <v>179</v>
      </c>
      <c r="C40" s="105">
        <v>0</v>
      </c>
      <c r="D40" s="105"/>
      <c r="E40" s="106">
        <f t="shared" si="4"/>
        <v>0</v>
      </c>
    </row>
    <row r="41" spans="1:5" s="47" customFormat="1" ht="12" customHeight="1">
      <c r="A41" s="213" t="s">
        <v>99</v>
      </c>
      <c r="B41" s="195" t="s">
        <v>180</v>
      </c>
      <c r="C41" s="105">
        <v>6319000</v>
      </c>
      <c r="D41" s="105"/>
      <c r="E41" s="106">
        <f t="shared" si="4"/>
        <v>6319000</v>
      </c>
    </row>
    <row r="42" spans="1:5" s="47" customFormat="1" ht="12" customHeight="1">
      <c r="A42" s="213" t="s">
        <v>100</v>
      </c>
      <c r="B42" s="195" t="s">
        <v>181</v>
      </c>
      <c r="C42" s="105">
        <v>0</v>
      </c>
      <c r="D42" s="105">
        <v>0</v>
      </c>
      <c r="E42" s="106">
        <f t="shared" si="4"/>
        <v>0</v>
      </c>
    </row>
    <row r="43" spans="1:5" s="47" customFormat="1" ht="12" customHeight="1">
      <c r="A43" s="213" t="s">
        <v>101</v>
      </c>
      <c r="B43" s="195" t="s">
        <v>182</v>
      </c>
      <c r="C43" s="105">
        <v>864000</v>
      </c>
      <c r="D43" s="105">
        <v>0</v>
      </c>
      <c r="E43" s="106">
        <f t="shared" si="4"/>
        <v>864000</v>
      </c>
    </row>
    <row r="44" spans="1:5" s="47" customFormat="1" ht="12" customHeight="1">
      <c r="A44" s="213" t="s">
        <v>102</v>
      </c>
      <c r="B44" s="195" t="s">
        <v>183</v>
      </c>
      <c r="C44" s="105"/>
      <c r="D44" s="105"/>
      <c r="E44" s="106">
        <f t="shared" si="4"/>
        <v>0</v>
      </c>
    </row>
    <row r="45" spans="1:5" s="47" customFormat="1" ht="12" customHeight="1">
      <c r="A45" s="213" t="s">
        <v>103</v>
      </c>
      <c r="B45" s="195" t="s">
        <v>184</v>
      </c>
      <c r="C45" s="105">
        <v>6389</v>
      </c>
      <c r="D45" s="105">
        <v>0</v>
      </c>
      <c r="E45" s="106">
        <f t="shared" si="4"/>
        <v>6389</v>
      </c>
    </row>
    <row r="46" spans="1:5" s="47" customFormat="1" ht="12" customHeight="1">
      <c r="A46" s="213" t="s">
        <v>175</v>
      </c>
      <c r="B46" s="195" t="s">
        <v>185</v>
      </c>
      <c r="C46" s="108"/>
      <c r="D46" s="108"/>
      <c r="E46" s="106">
        <f t="shared" si="4"/>
        <v>0</v>
      </c>
    </row>
    <row r="47" spans="1:5" s="47" customFormat="1" ht="12" customHeight="1">
      <c r="A47" s="214" t="s">
        <v>176</v>
      </c>
      <c r="B47" s="196" t="s">
        <v>319</v>
      </c>
      <c r="C47" s="182"/>
      <c r="D47" s="182"/>
      <c r="E47" s="106">
        <f t="shared" si="4"/>
        <v>0</v>
      </c>
    </row>
    <row r="48" spans="1:5" s="47" customFormat="1" ht="12" customHeight="1" thickBot="1">
      <c r="A48" s="214" t="s">
        <v>318</v>
      </c>
      <c r="B48" s="196" t="s">
        <v>186</v>
      </c>
      <c r="C48" s="182">
        <v>494000</v>
      </c>
      <c r="D48" s="182">
        <v>0</v>
      </c>
      <c r="E48" s="106">
        <f t="shared" si="4"/>
        <v>494000</v>
      </c>
    </row>
    <row r="49" spans="1:5" s="47" customFormat="1" ht="12" customHeight="1" thickBot="1">
      <c r="A49" s="25" t="s">
        <v>9</v>
      </c>
      <c r="B49" s="19" t="s">
        <v>187</v>
      </c>
      <c r="C49" s="103">
        <f>SUM(C50:C54)</f>
        <v>0</v>
      </c>
      <c r="D49" s="103">
        <f>SUM(D50:D54)</f>
        <v>0</v>
      </c>
      <c r="E49" s="103">
        <f>SUM(E50:E54)</f>
        <v>0</v>
      </c>
    </row>
    <row r="50" spans="1:5" s="47" customFormat="1" ht="12" customHeight="1">
      <c r="A50" s="212" t="s">
        <v>57</v>
      </c>
      <c r="B50" s="194" t="s">
        <v>191</v>
      </c>
      <c r="C50" s="224"/>
      <c r="D50" s="224"/>
      <c r="E50" s="106">
        <f>C50+D50</f>
        <v>0</v>
      </c>
    </row>
    <row r="51" spans="1:5" s="47" customFormat="1" ht="12" customHeight="1">
      <c r="A51" s="213" t="s">
        <v>58</v>
      </c>
      <c r="B51" s="195" t="s">
        <v>192</v>
      </c>
      <c r="C51" s="108"/>
      <c r="D51" s="108"/>
      <c r="E51" s="106">
        <f>C51+D51</f>
        <v>0</v>
      </c>
    </row>
    <row r="52" spans="1:5" s="47" customFormat="1" ht="12" customHeight="1">
      <c r="A52" s="213" t="s">
        <v>188</v>
      </c>
      <c r="B52" s="195" t="s">
        <v>193</v>
      </c>
      <c r="C52" s="108"/>
      <c r="D52" s="108">
        <v>0</v>
      </c>
      <c r="E52" s="106">
        <f>C52+D52</f>
        <v>0</v>
      </c>
    </row>
    <row r="53" spans="1:5" s="47" customFormat="1" ht="12" customHeight="1">
      <c r="A53" s="213" t="s">
        <v>189</v>
      </c>
      <c r="B53" s="195" t="s">
        <v>194</v>
      </c>
      <c r="C53" s="108"/>
      <c r="D53" s="108"/>
      <c r="E53" s="106">
        <f>C53+D53</f>
        <v>0</v>
      </c>
    </row>
    <row r="54" spans="1:5" s="47" customFormat="1" ht="12" customHeight="1" thickBot="1">
      <c r="A54" s="214" t="s">
        <v>190</v>
      </c>
      <c r="B54" s="196" t="s">
        <v>195</v>
      </c>
      <c r="C54" s="182"/>
      <c r="D54" s="182"/>
      <c r="E54" s="106">
        <f>C54+D54</f>
        <v>0</v>
      </c>
    </row>
    <row r="55" spans="1:5" s="47" customFormat="1" ht="12" customHeight="1" thickBot="1">
      <c r="A55" s="25" t="s">
        <v>104</v>
      </c>
      <c r="B55" s="19" t="s">
        <v>196</v>
      </c>
      <c r="C55" s="103">
        <f>SUM(C56:C58)</f>
        <v>562000</v>
      </c>
      <c r="D55" s="103">
        <f>SUM(D56:D58)</f>
        <v>0</v>
      </c>
      <c r="E55" s="103">
        <f>SUM(E56:E58)</f>
        <v>562000</v>
      </c>
    </row>
    <row r="56" spans="1:5" s="47" customFormat="1" ht="12" customHeight="1">
      <c r="A56" s="212" t="s">
        <v>59</v>
      </c>
      <c r="B56" s="194" t="s">
        <v>197</v>
      </c>
      <c r="C56" s="106">
        <v>0</v>
      </c>
      <c r="D56" s="106">
        <v>0</v>
      </c>
      <c r="E56" s="106">
        <f>C56+D56</f>
        <v>0</v>
      </c>
    </row>
    <row r="57" spans="1:5" s="47" customFormat="1" ht="12" customHeight="1">
      <c r="A57" s="213" t="s">
        <v>60</v>
      </c>
      <c r="B57" s="195" t="s">
        <v>308</v>
      </c>
      <c r="C57" s="105">
        <v>562000</v>
      </c>
      <c r="D57" s="105">
        <v>0</v>
      </c>
      <c r="E57" s="106">
        <f>C57+D57</f>
        <v>562000</v>
      </c>
    </row>
    <row r="58" spans="1:5" s="47" customFormat="1" ht="12" customHeight="1">
      <c r="A58" s="213" t="s">
        <v>200</v>
      </c>
      <c r="B58" s="195" t="s">
        <v>198</v>
      </c>
      <c r="C58" s="105">
        <v>0</v>
      </c>
      <c r="D58" s="105">
        <v>0</v>
      </c>
      <c r="E58" s="106">
        <f>C58+D58</f>
        <v>0</v>
      </c>
    </row>
    <row r="59" spans="1:5" s="47" customFormat="1" ht="12" customHeight="1" thickBot="1">
      <c r="A59" s="214" t="s">
        <v>201</v>
      </c>
      <c r="B59" s="196" t="s">
        <v>199</v>
      </c>
      <c r="C59" s="107"/>
      <c r="D59" s="107"/>
      <c r="E59" s="106">
        <f>C59+D59</f>
        <v>0</v>
      </c>
    </row>
    <row r="60" spans="1:5" s="47" customFormat="1" ht="12" customHeight="1" thickBot="1">
      <c r="A60" s="25" t="s">
        <v>11</v>
      </c>
      <c r="B60" s="98" t="s">
        <v>202</v>
      </c>
      <c r="C60" s="103">
        <f>SUM(C61:C63)</f>
        <v>0</v>
      </c>
      <c r="D60" s="103">
        <f>SUM(D61:D63)</f>
        <v>0</v>
      </c>
      <c r="E60" s="103">
        <f>SUM(E61:E63)</f>
        <v>0</v>
      </c>
    </row>
    <row r="61" spans="1:5" s="47" customFormat="1" ht="12" customHeight="1">
      <c r="A61" s="212" t="s">
        <v>105</v>
      </c>
      <c r="B61" s="194" t="s">
        <v>204</v>
      </c>
      <c r="C61" s="108"/>
      <c r="D61" s="108"/>
      <c r="E61" s="106">
        <f>C61+D61</f>
        <v>0</v>
      </c>
    </row>
    <row r="62" spans="1:5" s="47" customFormat="1" ht="12" customHeight="1">
      <c r="A62" s="213" t="s">
        <v>106</v>
      </c>
      <c r="B62" s="195" t="s">
        <v>309</v>
      </c>
      <c r="C62" s="108"/>
      <c r="D62" s="108"/>
      <c r="E62" s="106">
        <f>C62+D62</f>
        <v>0</v>
      </c>
    </row>
    <row r="63" spans="1:5" s="47" customFormat="1" ht="12" customHeight="1">
      <c r="A63" s="213" t="s">
        <v>128</v>
      </c>
      <c r="B63" s="195" t="s">
        <v>205</v>
      </c>
      <c r="C63" s="108"/>
      <c r="D63" s="108"/>
      <c r="E63" s="106">
        <f>C63+D63</f>
        <v>0</v>
      </c>
    </row>
    <row r="64" spans="1:5" s="47" customFormat="1" ht="12" customHeight="1" thickBot="1">
      <c r="A64" s="214" t="s">
        <v>203</v>
      </c>
      <c r="B64" s="196" t="s">
        <v>206</v>
      </c>
      <c r="C64" s="108"/>
      <c r="D64" s="108"/>
      <c r="E64" s="106">
        <f>C64+D64</f>
        <v>0</v>
      </c>
    </row>
    <row r="65" spans="1:5" s="47" customFormat="1" ht="12" customHeight="1" thickBot="1">
      <c r="A65" s="25" t="s">
        <v>12</v>
      </c>
      <c r="B65" s="19" t="s">
        <v>207</v>
      </c>
      <c r="C65" s="109">
        <v>86613794</v>
      </c>
      <c r="D65" s="109">
        <v>11324791</v>
      </c>
      <c r="E65" s="109">
        <v>97938585</v>
      </c>
    </row>
    <row r="66" spans="1:5" s="47" customFormat="1" ht="12" customHeight="1" thickBot="1">
      <c r="A66" s="215" t="s">
        <v>298</v>
      </c>
      <c r="B66" s="98" t="s">
        <v>209</v>
      </c>
      <c r="C66" s="103">
        <f>SUM(C67:C69)</f>
        <v>0</v>
      </c>
      <c r="D66" s="103">
        <f>SUM(D67:D69)</f>
        <v>0</v>
      </c>
      <c r="E66" s="103">
        <f>SUM(E67:E69)</f>
        <v>0</v>
      </c>
    </row>
    <row r="67" spans="1:5" s="47" customFormat="1" ht="12" customHeight="1">
      <c r="A67" s="212" t="s">
        <v>240</v>
      </c>
      <c r="B67" s="194" t="s">
        <v>210</v>
      </c>
      <c r="C67" s="108">
        <v>0</v>
      </c>
      <c r="D67" s="108"/>
      <c r="E67" s="106">
        <f>C67+D67</f>
        <v>0</v>
      </c>
    </row>
    <row r="68" spans="1:5" s="47" customFormat="1" ht="12" customHeight="1">
      <c r="A68" s="213" t="s">
        <v>249</v>
      </c>
      <c r="B68" s="195" t="s">
        <v>211</v>
      </c>
      <c r="C68" s="108"/>
      <c r="D68" s="108">
        <v>0</v>
      </c>
      <c r="E68" s="106">
        <f>C68+D68</f>
        <v>0</v>
      </c>
    </row>
    <row r="69" spans="1:5" s="47" customFormat="1" ht="12" customHeight="1" thickBot="1">
      <c r="A69" s="214" t="s">
        <v>250</v>
      </c>
      <c r="B69" s="197" t="s">
        <v>212</v>
      </c>
      <c r="C69" s="108"/>
      <c r="D69" s="108"/>
      <c r="E69" s="106">
        <f>C69+D69</f>
        <v>0</v>
      </c>
    </row>
    <row r="70" spans="1:5" s="47" customFormat="1" ht="12" customHeight="1" thickBot="1">
      <c r="A70" s="215" t="s">
        <v>213</v>
      </c>
      <c r="B70" s="98" t="s">
        <v>214</v>
      </c>
      <c r="C70" s="103">
        <f>SUM(C71:C74)</f>
        <v>0</v>
      </c>
      <c r="D70" s="103">
        <f>SUM(D71:D74)</f>
        <v>0</v>
      </c>
      <c r="E70" s="103">
        <f>SUM(E71:E74)</f>
        <v>0</v>
      </c>
    </row>
    <row r="71" spans="1:5" s="47" customFormat="1" ht="12" customHeight="1">
      <c r="A71" s="212" t="s">
        <v>82</v>
      </c>
      <c r="B71" s="194" t="s">
        <v>215</v>
      </c>
      <c r="C71" s="108"/>
      <c r="D71" s="108"/>
      <c r="E71" s="106">
        <f>C71+D71</f>
        <v>0</v>
      </c>
    </row>
    <row r="72" spans="1:5" s="47" customFormat="1" ht="12" customHeight="1">
      <c r="A72" s="213" t="s">
        <v>83</v>
      </c>
      <c r="B72" s="195" t="s">
        <v>216</v>
      </c>
      <c r="C72" s="108"/>
      <c r="D72" s="108"/>
      <c r="E72" s="106">
        <f>C72+D72</f>
        <v>0</v>
      </c>
    </row>
    <row r="73" spans="1:5" s="47" customFormat="1" ht="12" customHeight="1">
      <c r="A73" s="213" t="s">
        <v>241</v>
      </c>
      <c r="B73" s="195" t="s">
        <v>217</v>
      </c>
      <c r="C73" s="108"/>
      <c r="D73" s="108"/>
      <c r="E73" s="106">
        <f>C73+D73</f>
        <v>0</v>
      </c>
    </row>
    <row r="74" spans="1:5" s="47" customFormat="1" ht="12" customHeight="1" thickBot="1">
      <c r="A74" s="214" t="s">
        <v>242</v>
      </c>
      <c r="B74" s="196" t="s">
        <v>218</v>
      </c>
      <c r="C74" s="108"/>
      <c r="D74" s="108">
        <v>0</v>
      </c>
      <c r="E74" s="106">
        <f>C74+D74</f>
        <v>0</v>
      </c>
    </row>
    <row r="75" spans="1:5" s="47" customFormat="1" ht="12" customHeight="1" thickBot="1">
      <c r="A75" s="215" t="s">
        <v>219</v>
      </c>
      <c r="B75" s="98" t="s">
        <v>220</v>
      </c>
      <c r="C75" s="103">
        <f>SUM(C76:C77)</f>
        <v>9276206</v>
      </c>
      <c r="D75" s="103">
        <f>SUM(D76:D77)</f>
        <v>0</v>
      </c>
      <c r="E75" s="103">
        <f>SUM(E76:E77)</f>
        <v>9276206</v>
      </c>
    </row>
    <row r="76" spans="1:5" s="47" customFormat="1" ht="12" customHeight="1">
      <c r="A76" s="212" t="s">
        <v>243</v>
      </c>
      <c r="B76" s="194" t="s">
        <v>221</v>
      </c>
      <c r="C76" s="108">
        <v>9276206</v>
      </c>
      <c r="D76" s="108">
        <v>0</v>
      </c>
      <c r="E76" s="106">
        <f>C76+D76</f>
        <v>9276206</v>
      </c>
    </row>
    <row r="77" spans="1:5" s="47" customFormat="1" ht="12" customHeight="1" thickBot="1">
      <c r="A77" s="214" t="s">
        <v>244</v>
      </c>
      <c r="B77" s="196" t="s">
        <v>222</v>
      </c>
      <c r="C77" s="108"/>
      <c r="D77" s="108"/>
      <c r="E77" s="106">
        <f>C77+D77</f>
        <v>0</v>
      </c>
    </row>
    <row r="78" spans="1:5" s="46" customFormat="1" ht="12" customHeight="1" thickBot="1">
      <c r="A78" s="215" t="s">
        <v>223</v>
      </c>
      <c r="B78" s="98" t="s">
        <v>224</v>
      </c>
      <c r="C78" s="103">
        <f>SUM(C79:C81)</f>
        <v>0</v>
      </c>
      <c r="D78" s="103">
        <f>SUM(D79:D81)</f>
        <v>0</v>
      </c>
      <c r="E78" s="103">
        <f>SUM(E79:E81)</f>
        <v>0</v>
      </c>
    </row>
    <row r="79" spans="1:5" s="47" customFormat="1" ht="12" customHeight="1">
      <c r="A79" s="212" t="s">
        <v>245</v>
      </c>
      <c r="B79" s="194" t="s">
        <v>225</v>
      </c>
      <c r="C79" s="108"/>
      <c r="D79" s="108"/>
      <c r="E79" s="106">
        <f>C79+D79</f>
        <v>0</v>
      </c>
    </row>
    <row r="80" spans="1:5" s="47" customFormat="1" ht="12" customHeight="1">
      <c r="A80" s="213" t="s">
        <v>246</v>
      </c>
      <c r="B80" s="195" t="s">
        <v>226</v>
      </c>
      <c r="C80" s="108"/>
      <c r="D80" s="108"/>
      <c r="E80" s="106">
        <f>C80+D80</f>
        <v>0</v>
      </c>
    </row>
    <row r="81" spans="1:5" s="47" customFormat="1" ht="12" customHeight="1" thickBot="1">
      <c r="A81" s="214" t="s">
        <v>247</v>
      </c>
      <c r="B81" s="196" t="s">
        <v>227</v>
      </c>
      <c r="C81" s="108"/>
      <c r="D81" s="108"/>
      <c r="E81" s="106">
        <f>C81+D81</f>
        <v>0</v>
      </c>
    </row>
    <row r="82" spans="1:5" s="47" customFormat="1" ht="12" customHeight="1" thickBot="1">
      <c r="A82" s="215" t="s">
        <v>228</v>
      </c>
      <c r="B82" s="98" t="s">
        <v>248</v>
      </c>
      <c r="C82" s="103">
        <f>SUM(C83:C86)</f>
        <v>0</v>
      </c>
      <c r="D82" s="103">
        <f>SUM(D83:D86)</f>
        <v>0</v>
      </c>
      <c r="E82" s="103">
        <f>SUM(E83:E86)</f>
        <v>0</v>
      </c>
    </row>
    <row r="83" spans="1:5" s="47" customFormat="1" ht="12" customHeight="1">
      <c r="A83" s="216" t="s">
        <v>229</v>
      </c>
      <c r="B83" s="194" t="s">
        <v>230</v>
      </c>
      <c r="C83" s="108"/>
      <c r="D83" s="108"/>
      <c r="E83" s="106">
        <f>C83+D83</f>
        <v>0</v>
      </c>
    </row>
    <row r="84" spans="1:5" s="47" customFormat="1" ht="12" customHeight="1">
      <c r="A84" s="217" t="s">
        <v>231</v>
      </c>
      <c r="B84" s="195" t="s">
        <v>232</v>
      </c>
      <c r="C84" s="108"/>
      <c r="D84" s="108"/>
      <c r="E84" s="106">
        <f>C84+D84</f>
        <v>0</v>
      </c>
    </row>
    <row r="85" spans="1:5" s="47" customFormat="1" ht="12" customHeight="1">
      <c r="A85" s="217" t="s">
        <v>233</v>
      </c>
      <c r="B85" s="195" t="s">
        <v>234</v>
      </c>
      <c r="C85" s="108"/>
      <c r="D85" s="108"/>
      <c r="E85" s="106">
        <f>C85+D85</f>
        <v>0</v>
      </c>
    </row>
    <row r="86" spans="1:5" s="46" customFormat="1" ht="12" customHeight="1" thickBot="1">
      <c r="A86" s="218" t="s">
        <v>235</v>
      </c>
      <c r="B86" s="196" t="s">
        <v>236</v>
      </c>
      <c r="C86" s="108"/>
      <c r="D86" s="108"/>
      <c r="E86" s="106">
        <f>C86+D86</f>
        <v>0</v>
      </c>
    </row>
    <row r="87" spans="1:5" s="46" customFormat="1" ht="12" customHeight="1" thickBot="1">
      <c r="A87" s="215" t="s">
        <v>237</v>
      </c>
      <c r="B87" s="98" t="s">
        <v>361</v>
      </c>
      <c r="C87" s="225"/>
      <c r="D87" s="225"/>
      <c r="E87" s="225"/>
    </row>
    <row r="88" spans="1:5" s="46" customFormat="1" ht="12" customHeight="1" thickBot="1">
      <c r="A88" s="215" t="s">
        <v>386</v>
      </c>
      <c r="B88" s="98" t="s">
        <v>238</v>
      </c>
      <c r="C88" s="225"/>
      <c r="D88" s="225"/>
      <c r="E88" s="225"/>
    </row>
    <row r="89" spans="1:5" s="46" customFormat="1" ht="12" customHeight="1" thickBot="1">
      <c r="A89" s="215" t="s">
        <v>387</v>
      </c>
      <c r="B89" s="201" t="s">
        <v>364</v>
      </c>
      <c r="C89" s="109">
        <f>+C66+C70+C75+C78+C82+C88+C87</f>
        <v>9276206</v>
      </c>
      <c r="D89" s="109">
        <f>+D66+D70+D75+D78+D82+D88+D87</f>
        <v>0</v>
      </c>
      <c r="E89" s="109">
        <f>+E66+E70+E75+E78+E82+E88+E87</f>
        <v>9276206</v>
      </c>
    </row>
    <row r="90" spans="1:5" s="46" customFormat="1" ht="12" customHeight="1" thickBot="1">
      <c r="A90" s="219" t="s">
        <v>388</v>
      </c>
      <c r="B90" s="202" t="s">
        <v>389</v>
      </c>
      <c r="C90" s="109">
        <v>95890000</v>
      </c>
      <c r="D90" s="109">
        <v>11324791</v>
      </c>
      <c r="E90" s="109">
        <v>107214791</v>
      </c>
    </row>
    <row r="91" spans="1:5" s="47" customFormat="1" ht="15" customHeight="1" thickBot="1">
      <c r="A91" s="87"/>
      <c r="B91" s="88"/>
      <c r="C91" s="165"/>
      <c r="D91" s="165"/>
      <c r="E91" s="165"/>
    </row>
    <row r="92" spans="1:5" s="39" customFormat="1" ht="16.5" customHeight="1" thickBot="1">
      <c r="A92" s="89"/>
      <c r="B92" s="90" t="s">
        <v>43</v>
      </c>
      <c r="C92" s="166"/>
      <c r="D92" s="166"/>
      <c r="E92" s="166"/>
    </row>
    <row r="93" spans="1:5" s="48" customFormat="1" ht="12" customHeight="1" thickBot="1">
      <c r="A93" s="186" t="s">
        <v>4</v>
      </c>
      <c r="B93" s="24" t="s">
        <v>393</v>
      </c>
      <c r="C93" s="102">
        <f>C94+C95+C96+C97+C98+C111</f>
        <v>44700200</v>
      </c>
      <c r="D93" s="102">
        <f>D94+D95+D96+D97+D98+D111</f>
        <v>9058794</v>
      </c>
      <c r="E93" s="102">
        <f>E94+E95+E96+E97+E98+E111</f>
        <v>53758994</v>
      </c>
    </row>
    <row r="94" spans="1:5" ht="12" customHeight="1">
      <c r="A94" s="220" t="s">
        <v>61</v>
      </c>
      <c r="B94" s="8" t="s">
        <v>34</v>
      </c>
      <c r="C94" s="104">
        <v>18170000</v>
      </c>
      <c r="D94" s="104">
        <v>1215000</v>
      </c>
      <c r="E94" s="106">
        <f aca="true" t="shared" si="5" ref="E94:E113">C94+D94</f>
        <v>19385000</v>
      </c>
    </row>
    <row r="95" spans="1:5" ht="12" customHeight="1">
      <c r="A95" s="213" t="s">
        <v>62</v>
      </c>
      <c r="B95" s="6" t="s">
        <v>107</v>
      </c>
      <c r="C95" s="105">
        <v>3974000</v>
      </c>
      <c r="D95" s="105"/>
      <c r="E95" s="106">
        <f t="shared" si="5"/>
        <v>3974000</v>
      </c>
    </row>
    <row r="96" spans="1:5" ht="12" customHeight="1">
      <c r="A96" s="213" t="s">
        <v>63</v>
      </c>
      <c r="B96" s="6" t="s">
        <v>80</v>
      </c>
      <c r="C96" s="107">
        <v>13810206</v>
      </c>
      <c r="D96" s="107">
        <v>8011794</v>
      </c>
      <c r="E96" s="106">
        <f t="shared" si="5"/>
        <v>21822000</v>
      </c>
    </row>
    <row r="97" spans="1:5" ht="12" customHeight="1">
      <c r="A97" s="213" t="s">
        <v>64</v>
      </c>
      <c r="B97" s="9" t="s">
        <v>108</v>
      </c>
      <c r="C97" s="107">
        <v>2013000</v>
      </c>
      <c r="D97" s="107">
        <v>-168000</v>
      </c>
      <c r="E97" s="106">
        <f t="shared" si="5"/>
        <v>1845000</v>
      </c>
    </row>
    <row r="98" spans="1:5" ht="12" customHeight="1">
      <c r="A98" s="213" t="s">
        <v>72</v>
      </c>
      <c r="B98" s="17" t="s">
        <v>109</v>
      </c>
      <c r="C98" s="107">
        <v>5510997</v>
      </c>
      <c r="D98" s="107">
        <v>0</v>
      </c>
      <c r="E98" s="106">
        <f t="shared" si="5"/>
        <v>5510997</v>
      </c>
    </row>
    <row r="99" spans="1:5" ht="12" customHeight="1">
      <c r="A99" s="213" t="s">
        <v>65</v>
      </c>
      <c r="B99" s="6" t="s">
        <v>390</v>
      </c>
      <c r="C99" s="107">
        <v>0</v>
      </c>
      <c r="D99" s="107">
        <v>0</v>
      </c>
      <c r="E99" s="106">
        <f t="shared" si="5"/>
        <v>0</v>
      </c>
    </row>
    <row r="100" spans="1:5" ht="12" customHeight="1">
      <c r="A100" s="213" t="s">
        <v>66</v>
      </c>
      <c r="B100" s="65" t="s">
        <v>327</v>
      </c>
      <c r="C100" s="107">
        <v>0</v>
      </c>
      <c r="D100" s="107">
        <v>0</v>
      </c>
      <c r="E100" s="106">
        <f t="shared" si="5"/>
        <v>0</v>
      </c>
    </row>
    <row r="101" spans="1:5" ht="12" customHeight="1">
      <c r="A101" s="213" t="s">
        <v>73</v>
      </c>
      <c r="B101" s="65" t="s">
        <v>326</v>
      </c>
      <c r="C101" s="107"/>
      <c r="D101" s="107">
        <v>0</v>
      </c>
      <c r="E101" s="106">
        <f t="shared" si="5"/>
        <v>0</v>
      </c>
    </row>
    <row r="102" spans="1:5" ht="12" customHeight="1">
      <c r="A102" s="213" t="s">
        <v>74</v>
      </c>
      <c r="B102" s="65" t="s">
        <v>254</v>
      </c>
      <c r="C102" s="107"/>
      <c r="D102" s="107"/>
      <c r="E102" s="106">
        <f t="shared" si="5"/>
        <v>0</v>
      </c>
    </row>
    <row r="103" spans="1:5" ht="12" customHeight="1">
      <c r="A103" s="213" t="s">
        <v>75</v>
      </c>
      <c r="B103" s="66" t="s">
        <v>255</v>
      </c>
      <c r="C103" s="107"/>
      <c r="D103" s="107"/>
      <c r="E103" s="106">
        <f t="shared" si="5"/>
        <v>0</v>
      </c>
    </row>
    <row r="104" spans="1:5" ht="12" customHeight="1">
      <c r="A104" s="213" t="s">
        <v>76</v>
      </c>
      <c r="B104" s="66" t="s">
        <v>256</v>
      </c>
      <c r="C104" s="107">
        <v>0</v>
      </c>
      <c r="D104" s="107">
        <v>0</v>
      </c>
      <c r="E104" s="106">
        <f t="shared" si="5"/>
        <v>0</v>
      </c>
    </row>
    <row r="105" spans="1:5" ht="12" customHeight="1">
      <c r="A105" s="213" t="s">
        <v>78</v>
      </c>
      <c r="B105" s="65" t="s">
        <v>257</v>
      </c>
      <c r="C105" s="107">
        <v>0</v>
      </c>
      <c r="D105" s="107">
        <v>0</v>
      </c>
      <c r="E105" s="106">
        <f t="shared" si="5"/>
        <v>0</v>
      </c>
    </row>
    <row r="106" spans="1:5" ht="12" customHeight="1">
      <c r="A106" s="213" t="s">
        <v>110</v>
      </c>
      <c r="B106" s="65" t="s">
        <v>258</v>
      </c>
      <c r="C106" s="107"/>
      <c r="D106" s="107"/>
      <c r="E106" s="106">
        <f t="shared" si="5"/>
        <v>0</v>
      </c>
    </row>
    <row r="107" spans="1:5" ht="12" customHeight="1">
      <c r="A107" s="213" t="s">
        <v>252</v>
      </c>
      <c r="B107" s="66" t="s">
        <v>259</v>
      </c>
      <c r="C107" s="107"/>
      <c r="D107" s="107">
        <v>0</v>
      </c>
      <c r="E107" s="106">
        <f t="shared" si="5"/>
        <v>0</v>
      </c>
    </row>
    <row r="108" spans="1:5" ht="12" customHeight="1">
      <c r="A108" s="221" t="s">
        <v>253</v>
      </c>
      <c r="B108" s="67" t="s">
        <v>260</v>
      </c>
      <c r="C108" s="107"/>
      <c r="D108" s="107"/>
      <c r="E108" s="106">
        <f t="shared" si="5"/>
        <v>0</v>
      </c>
    </row>
    <row r="109" spans="1:5" ht="12" customHeight="1">
      <c r="A109" s="213" t="s">
        <v>324</v>
      </c>
      <c r="B109" s="67" t="s">
        <v>261</v>
      </c>
      <c r="C109" s="107"/>
      <c r="D109" s="107"/>
      <c r="E109" s="106">
        <f t="shared" si="5"/>
        <v>0</v>
      </c>
    </row>
    <row r="110" spans="1:5" ht="12" customHeight="1">
      <c r="A110" s="213" t="s">
        <v>325</v>
      </c>
      <c r="B110" s="66" t="s">
        <v>262</v>
      </c>
      <c r="C110" s="107">
        <v>247000</v>
      </c>
      <c r="D110" s="107">
        <v>0</v>
      </c>
      <c r="E110" s="106">
        <f t="shared" si="5"/>
        <v>247000</v>
      </c>
    </row>
    <row r="111" spans="1:5" ht="12" customHeight="1">
      <c r="A111" s="213" t="s">
        <v>329</v>
      </c>
      <c r="B111" s="9" t="s">
        <v>35</v>
      </c>
      <c r="C111" s="105">
        <v>1221997</v>
      </c>
      <c r="D111" s="105"/>
      <c r="E111" s="106">
        <f t="shared" si="5"/>
        <v>1221997</v>
      </c>
    </row>
    <row r="112" spans="1:5" ht="12" customHeight="1">
      <c r="A112" s="214" t="s">
        <v>330</v>
      </c>
      <c r="B112" s="6" t="s">
        <v>391</v>
      </c>
      <c r="C112" s="105">
        <v>1221997</v>
      </c>
      <c r="D112" s="105"/>
      <c r="E112" s="106">
        <f t="shared" si="5"/>
        <v>1221997</v>
      </c>
    </row>
    <row r="113" spans="1:5" ht="12" customHeight="1" thickBot="1">
      <c r="A113" s="222" t="s">
        <v>331</v>
      </c>
      <c r="B113" s="68" t="s">
        <v>392</v>
      </c>
      <c r="C113" s="111"/>
      <c r="D113" s="111"/>
      <c r="E113" s="106">
        <f t="shared" si="5"/>
        <v>0</v>
      </c>
    </row>
    <row r="114" spans="1:5" ht="12" customHeight="1" thickBot="1">
      <c r="A114" s="25" t="s">
        <v>5</v>
      </c>
      <c r="B114" s="23" t="s">
        <v>263</v>
      </c>
      <c r="C114" s="232">
        <v>37378003</v>
      </c>
      <c r="D114" s="232">
        <v>9969206</v>
      </c>
      <c r="E114" s="232">
        <v>30361000</v>
      </c>
    </row>
    <row r="115" spans="1:5" ht="12" customHeight="1">
      <c r="A115" s="212" t="s">
        <v>67</v>
      </c>
      <c r="B115" s="6" t="s">
        <v>126</v>
      </c>
      <c r="C115" s="106">
        <v>0</v>
      </c>
      <c r="D115" s="106">
        <v>331000</v>
      </c>
      <c r="E115" s="106">
        <f aca="true" t="shared" si="6" ref="E115:E127">C115+D115</f>
        <v>331000</v>
      </c>
    </row>
    <row r="116" spans="1:5" ht="12" customHeight="1">
      <c r="A116" s="212" t="s">
        <v>68</v>
      </c>
      <c r="B116" s="10" t="s">
        <v>267</v>
      </c>
      <c r="C116" s="106"/>
      <c r="D116" s="106"/>
      <c r="E116" s="106">
        <f t="shared" si="6"/>
        <v>0</v>
      </c>
    </row>
    <row r="117" spans="1:5" ht="12" customHeight="1">
      <c r="A117" s="212" t="s">
        <v>69</v>
      </c>
      <c r="B117" s="10" t="s">
        <v>111</v>
      </c>
      <c r="C117" s="105">
        <v>37378003</v>
      </c>
      <c r="D117" s="105">
        <v>-7348003</v>
      </c>
      <c r="E117" s="106">
        <f t="shared" si="6"/>
        <v>30030000</v>
      </c>
    </row>
    <row r="118" spans="1:5" ht="12" customHeight="1">
      <c r="A118" s="212" t="s">
        <v>70</v>
      </c>
      <c r="B118" s="10" t="s">
        <v>268</v>
      </c>
      <c r="C118" s="95"/>
      <c r="D118" s="95"/>
      <c r="E118" s="106">
        <f t="shared" si="6"/>
        <v>0</v>
      </c>
    </row>
    <row r="119" spans="1:5" ht="12" customHeight="1">
      <c r="A119" s="212" t="s">
        <v>71</v>
      </c>
      <c r="B119" s="100" t="s">
        <v>129</v>
      </c>
      <c r="C119" s="95"/>
      <c r="D119" s="95"/>
      <c r="E119" s="106">
        <f t="shared" si="6"/>
        <v>0</v>
      </c>
    </row>
    <row r="120" spans="1:5" ht="12" customHeight="1">
      <c r="A120" s="212" t="s">
        <v>77</v>
      </c>
      <c r="B120" s="99" t="s">
        <v>310</v>
      </c>
      <c r="C120" s="95"/>
      <c r="D120" s="95"/>
      <c r="E120" s="106">
        <f t="shared" si="6"/>
        <v>0</v>
      </c>
    </row>
    <row r="121" spans="1:5" ht="12" customHeight="1">
      <c r="A121" s="212" t="s">
        <v>79</v>
      </c>
      <c r="B121" s="190" t="s">
        <v>273</v>
      </c>
      <c r="C121" s="95"/>
      <c r="D121" s="95"/>
      <c r="E121" s="106">
        <f t="shared" si="6"/>
        <v>0</v>
      </c>
    </row>
    <row r="122" spans="1:5" ht="12" customHeight="1">
      <c r="A122" s="212" t="s">
        <v>112</v>
      </c>
      <c r="B122" s="66" t="s">
        <v>256</v>
      </c>
      <c r="C122" s="95"/>
      <c r="D122" s="95"/>
      <c r="E122" s="106">
        <f t="shared" si="6"/>
        <v>0</v>
      </c>
    </row>
    <row r="123" spans="1:5" ht="12" customHeight="1">
      <c r="A123" s="212" t="s">
        <v>113</v>
      </c>
      <c r="B123" s="66" t="s">
        <v>272</v>
      </c>
      <c r="C123" s="95"/>
      <c r="D123" s="95"/>
      <c r="E123" s="106">
        <f t="shared" si="6"/>
        <v>0</v>
      </c>
    </row>
    <row r="124" spans="1:5" ht="12" customHeight="1">
      <c r="A124" s="212" t="s">
        <v>114</v>
      </c>
      <c r="B124" s="66" t="s">
        <v>271</v>
      </c>
      <c r="C124" s="95"/>
      <c r="D124" s="95"/>
      <c r="E124" s="106">
        <f t="shared" si="6"/>
        <v>0</v>
      </c>
    </row>
    <row r="125" spans="1:5" ht="12" customHeight="1">
      <c r="A125" s="212" t="s">
        <v>264</v>
      </c>
      <c r="B125" s="66" t="s">
        <v>259</v>
      </c>
      <c r="C125" s="95"/>
      <c r="D125" s="95"/>
      <c r="E125" s="106">
        <f t="shared" si="6"/>
        <v>0</v>
      </c>
    </row>
    <row r="126" spans="1:5" ht="12" customHeight="1">
      <c r="A126" s="212" t="s">
        <v>265</v>
      </c>
      <c r="B126" s="66" t="s">
        <v>270</v>
      </c>
      <c r="C126" s="95"/>
      <c r="D126" s="95"/>
      <c r="E126" s="106">
        <f t="shared" si="6"/>
        <v>0</v>
      </c>
    </row>
    <row r="127" spans="1:5" ht="12" customHeight="1" thickBot="1">
      <c r="A127" s="221" t="s">
        <v>266</v>
      </c>
      <c r="B127" s="66" t="s">
        <v>269</v>
      </c>
      <c r="C127" s="96"/>
      <c r="D127" s="96"/>
      <c r="E127" s="106">
        <f t="shared" si="6"/>
        <v>0</v>
      </c>
    </row>
    <row r="128" spans="1:5" ht="12" customHeight="1" thickBot="1">
      <c r="A128" s="25" t="s">
        <v>6</v>
      </c>
      <c r="B128" s="54" t="s">
        <v>334</v>
      </c>
      <c r="C128" s="103">
        <v>80856206</v>
      </c>
      <c r="D128" s="103">
        <v>2041791</v>
      </c>
      <c r="E128" s="103">
        <v>82897997</v>
      </c>
    </row>
    <row r="129" spans="1:5" ht="12" customHeight="1" thickBot="1">
      <c r="A129" s="25" t="s">
        <v>7</v>
      </c>
      <c r="B129" s="54" t="s">
        <v>335</v>
      </c>
      <c r="C129" s="103">
        <f>+C130+C131+C132</f>
        <v>1000000</v>
      </c>
      <c r="D129" s="103">
        <f>+D130+D131+D132</f>
        <v>0</v>
      </c>
      <c r="E129" s="103">
        <f>+E130+E131+E132</f>
        <v>1000000</v>
      </c>
    </row>
    <row r="130" spans="1:5" s="48" customFormat="1" ht="12" customHeight="1">
      <c r="A130" s="212" t="s">
        <v>164</v>
      </c>
      <c r="B130" s="7" t="s">
        <v>396</v>
      </c>
      <c r="C130" s="95">
        <v>1000000</v>
      </c>
      <c r="D130" s="95"/>
      <c r="E130" s="106">
        <f>C130+D130</f>
        <v>1000000</v>
      </c>
    </row>
    <row r="131" spans="1:5" ht="12" customHeight="1">
      <c r="A131" s="212" t="s">
        <v>167</v>
      </c>
      <c r="B131" s="7" t="s">
        <v>343</v>
      </c>
      <c r="C131" s="95"/>
      <c r="D131" s="95">
        <v>0</v>
      </c>
      <c r="E131" s="106">
        <f>C131+D131</f>
        <v>0</v>
      </c>
    </row>
    <row r="132" spans="1:5" ht="12" customHeight="1" thickBot="1">
      <c r="A132" s="221" t="s">
        <v>168</v>
      </c>
      <c r="B132" s="5" t="s">
        <v>395</v>
      </c>
      <c r="C132" s="95"/>
      <c r="D132" s="95"/>
      <c r="E132" s="106">
        <f>C132+D132</f>
        <v>0</v>
      </c>
    </row>
    <row r="133" spans="1:5" ht="12" customHeight="1" thickBot="1">
      <c r="A133" s="25" t="s">
        <v>8</v>
      </c>
      <c r="B133" s="54" t="s">
        <v>336</v>
      </c>
      <c r="C133" s="103">
        <f>SUM(C134:C139)</f>
        <v>0</v>
      </c>
      <c r="D133" s="103">
        <f>SUM(D134:D139)</f>
        <v>0</v>
      </c>
      <c r="E133" s="103">
        <f>SUM(E134:E139)</f>
        <v>0</v>
      </c>
    </row>
    <row r="134" spans="1:5" ht="12" customHeight="1">
      <c r="A134" s="212" t="s">
        <v>54</v>
      </c>
      <c r="B134" s="7" t="s">
        <v>345</v>
      </c>
      <c r="C134" s="95"/>
      <c r="D134" s="95"/>
      <c r="E134" s="106">
        <f aca="true" t="shared" si="7" ref="E134:E139">C134+D134</f>
        <v>0</v>
      </c>
    </row>
    <row r="135" spans="1:5" ht="12" customHeight="1">
      <c r="A135" s="212" t="s">
        <v>55</v>
      </c>
      <c r="B135" s="7" t="s">
        <v>337</v>
      </c>
      <c r="C135" s="95"/>
      <c r="D135" s="95"/>
      <c r="E135" s="106">
        <f t="shared" si="7"/>
        <v>0</v>
      </c>
    </row>
    <row r="136" spans="1:5" ht="12" customHeight="1">
      <c r="A136" s="212" t="s">
        <v>56</v>
      </c>
      <c r="B136" s="7" t="s">
        <v>338</v>
      </c>
      <c r="C136" s="95"/>
      <c r="D136" s="95"/>
      <c r="E136" s="106">
        <f t="shared" si="7"/>
        <v>0</v>
      </c>
    </row>
    <row r="137" spans="1:5" ht="12" customHeight="1">
      <c r="A137" s="212" t="s">
        <v>99</v>
      </c>
      <c r="B137" s="7" t="s">
        <v>394</v>
      </c>
      <c r="C137" s="95"/>
      <c r="D137" s="95"/>
      <c r="E137" s="106">
        <f t="shared" si="7"/>
        <v>0</v>
      </c>
    </row>
    <row r="138" spans="1:5" ht="12" customHeight="1">
      <c r="A138" s="212" t="s">
        <v>100</v>
      </c>
      <c r="B138" s="7" t="s">
        <v>340</v>
      </c>
      <c r="C138" s="95"/>
      <c r="D138" s="95"/>
      <c r="E138" s="106">
        <f t="shared" si="7"/>
        <v>0</v>
      </c>
    </row>
    <row r="139" spans="1:5" s="48" customFormat="1" ht="12" customHeight="1" thickBot="1">
      <c r="A139" s="221" t="s">
        <v>101</v>
      </c>
      <c r="B139" s="5" t="s">
        <v>341</v>
      </c>
      <c r="C139" s="95"/>
      <c r="D139" s="95"/>
      <c r="E139" s="106">
        <f t="shared" si="7"/>
        <v>0</v>
      </c>
    </row>
    <row r="140" spans="1:9" ht="12" customHeight="1" thickBot="1">
      <c r="A140" s="25" t="s">
        <v>9</v>
      </c>
      <c r="B140" s="54" t="s">
        <v>402</v>
      </c>
      <c r="C140" s="109">
        <f>+C141+C142+C143+C144</f>
        <v>14033794</v>
      </c>
      <c r="D140" s="109">
        <f>+D141+D142+D143+D144</f>
        <v>9283000</v>
      </c>
      <c r="E140" s="109">
        <f>+E141+E142+E143+E144</f>
        <v>23316794</v>
      </c>
      <c r="I140" s="94"/>
    </row>
    <row r="141" spans="1:5" ht="12.75">
      <c r="A141" s="212" t="s">
        <v>57</v>
      </c>
      <c r="B141" s="7" t="s">
        <v>274</v>
      </c>
      <c r="C141" s="95"/>
      <c r="D141" s="95"/>
      <c r="E141" s="106">
        <f>C141+D141</f>
        <v>0</v>
      </c>
    </row>
    <row r="142" spans="1:5" ht="12" customHeight="1">
      <c r="A142" s="212" t="s">
        <v>58</v>
      </c>
      <c r="B142" s="7" t="s">
        <v>275</v>
      </c>
      <c r="C142" s="95">
        <v>1171794</v>
      </c>
      <c r="D142" s="95">
        <v>0</v>
      </c>
      <c r="E142" s="106">
        <f>C142+D142</f>
        <v>1171794</v>
      </c>
    </row>
    <row r="143" spans="1:5" ht="12" customHeight="1">
      <c r="A143" s="212" t="s">
        <v>188</v>
      </c>
      <c r="B143" s="7" t="s">
        <v>401</v>
      </c>
      <c r="C143" s="95">
        <v>12862000</v>
      </c>
      <c r="D143" s="95">
        <v>9283000</v>
      </c>
      <c r="E143" s="106">
        <f>C143+D143</f>
        <v>22145000</v>
      </c>
    </row>
    <row r="144" spans="1:5" s="48" customFormat="1" ht="12" customHeight="1" thickBot="1">
      <c r="A144" s="212" t="s">
        <v>189</v>
      </c>
      <c r="B144" s="7" t="s">
        <v>350</v>
      </c>
      <c r="C144" s="95"/>
      <c r="D144" s="95"/>
      <c r="E144" s="106">
        <f>C144+D144</f>
        <v>0</v>
      </c>
    </row>
    <row r="145" spans="1:5" s="48" customFormat="1" ht="12" customHeight="1" thickBot="1">
      <c r="A145" s="221" t="s">
        <v>190</v>
      </c>
      <c r="B145" s="5" t="s">
        <v>294</v>
      </c>
      <c r="C145" s="112">
        <f>SUM(C146:C150)</f>
        <v>0</v>
      </c>
      <c r="D145" s="112">
        <f>SUM(D146:D150)</f>
        <v>0</v>
      </c>
      <c r="E145" s="112">
        <f>SUM(E146:E150)</f>
        <v>0</v>
      </c>
    </row>
    <row r="146" spans="1:5" s="48" customFormat="1" ht="12" customHeight="1" thickBot="1">
      <c r="A146" s="25" t="s">
        <v>10</v>
      </c>
      <c r="B146" s="54" t="s">
        <v>351</v>
      </c>
      <c r="C146" s="95"/>
      <c r="D146" s="95"/>
      <c r="E146" s="106">
        <f>C146+D146</f>
        <v>0</v>
      </c>
    </row>
    <row r="147" spans="1:5" s="48" customFormat="1" ht="12" customHeight="1">
      <c r="A147" s="212" t="s">
        <v>59</v>
      </c>
      <c r="B147" s="7" t="s">
        <v>346</v>
      </c>
      <c r="C147" s="95"/>
      <c r="D147" s="95"/>
      <c r="E147" s="106">
        <f>C147+D147</f>
        <v>0</v>
      </c>
    </row>
    <row r="148" spans="1:5" s="48" customFormat="1" ht="12" customHeight="1">
      <c r="A148" s="212" t="s">
        <v>60</v>
      </c>
      <c r="B148" s="7" t="s">
        <v>353</v>
      </c>
      <c r="C148" s="95"/>
      <c r="D148" s="95"/>
      <c r="E148" s="106">
        <f>C148+D148</f>
        <v>0</v>
      </c>
    </row>
    <row r="149" spans="1:5" s="48" customFormat="1" ht="12" customHeight="1">
      <c r="A149" s="212" t="s">
        <v>200</v>
      </c>
      <c r="B149" s="7" t="s">
        <v>348</v>
      </c>
      <c r="C149" s="95"/>
      <c r="D149" s="95"/>
      <c r="E149" s="106">
        <f>C149+D149</f>
        <v>0</v>
      </c>
    </row>
    <row r="150" spans="1:5" s="48" customFormat="1" ht="12" customHeight="1" thickBot="1">
      <c r="A150" s="212" t="s">
        <v>201</v>
      </c>
      <c r="B150" s="7" t="s">
        <v>397</v>
      </c>
      <c r="C150" s="95"/>
      <c r="D150" s="95"/>
      <c r="E150" s="106">
        <f>C150+D150</f>
        <v>0</v>
      </c>
    </row>
    <row r="151" spans="1:5" ht="12.75" customHeight="1" thickBot="1">
      <c r="A151" s="221" t="s">
        <v>352</v>
      </c>
      <c r="B151" s="5" t="s">
        <v>355</v>
      </c>
      <c r="C151" s="234"/>
      <c r="D151" s="234"/>
      <c r="E151" s="234"/>
    </row>
    <row r="152" spans="1:5" ht="12.75" customHeight="1" thickBot="1">
      <c r="A152" s="238" t="s">
        <v>11</v>
      </c>
      <c r="B152" s="54" t="s">
        <v>356</v>
      </c>
      <c r="C152" s="234"/>
      <c r="D152" s="234"/>
      <c r="E152" s="234"/>
    </row>
    <row r="153" spans="1:5" ht="12.75" customHeight="1" thickBot="1">
      <c r="A153" s="238" t="s">
        <v>12</v>
      </c>
      <c r="B153" s="54" t="s">
        <v>357</v>
      </c>
      <c r="C153" s="204">
        <v>0</v>
      </c>
      <c r="D153" s="204">
        <v>0</v>
      </c>
      <c r="E153" s="204">
        <v>0</v>
      </c>
    </row>
    <row r="154" spans="1:5" ht="12" customHeight="1" thickBot="1">
      <c r="A154" s="25" t="s">
        <v>13</v>
      </c>
      <c r="B154" s="54" t="s">
        <v>359</v>
      </c>
      <c r="C154" s="204">
        <v>15033794</v>
      </c>
      <c r="D154" s="204">
        <v>9283000</v>
      </c>
      <c r="E154" s="204">
        <v>24316794</v>
      </c>
    </row>
    <row r="155" spans="1:5" ht="15" customHeight="1" thickBot="1">
      <c r="A155" s="223" t="s">
        <v>14</v>
      </c>
      <c r="B155" s="170" t="s">
        <v>358</v>
      </c>
      <c r="C155" s="204">
        <f>+C128+C154</f>
        <v>95890000</v>
      </c>
      <c r="D155" s="204">
        <f>+D128+D154</f>
        <v>11324791</v>
      </c>
      <c r="E155" s="204">
        <f>+E128+E154</f>
        <v>107214791</v>
      </c>
    </row>
    <row r="156" spans="1:5" ht="13.5" thickBot="1">
      <c r="A156" s="173"/>
      <c r="B156" s="174"/>
      <c r="C156" s="175"/>
      <c r="D156" s="175"/>
      <c r="E156" s="175"/>
    </row>
    <row r="157" spans="1:5" ht="15" customHeight="1" thickBot="1">
      <c r="A157" s="91" t="s">
        <v>398</v>
      </c>
      <c r="B157" s="92"/>
      <c r="C157" s="52">
        <v>3</v>
      </c>
      <c r="D157" s="52">
        <v>0</v>
      </c>
      <c r="E157" s="52">
        <v>3</v>
      </c>
    </row>
    <row r="158" spans="1:5" ht="14.25" customHeight="1" thickBot="1">
      <c r="A158" s="91" t="s">
        <v>122</v>
      </c>
      <c r="B158" s="92"/>
      <c r="C158" s="52">
        <v>6</v>
      </c>
      <c r="D158" s="52">
        <v>-1</v>
      </c>
      <c r="E158" s="52">
        <v>5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55" r:id="rId1"/>
  <rowBreaks count="1" manualBreakCount="1">
    <brk id="9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PC</cp:lastModifiedBy>
  <cp:lastPrinted>2017-10-31T12:06:39Z</cp:lastPrinted>
  <dcterms:created xsi:type="dcterms:W3CDTF">1999-10-30T10:30:45Z</dcterms:created>
  <dcterms:modified xsi:type="dcterms:W3CDTF">2017-11-20T08:36:46Z</dcterms:modified>
  <cp:category/>
  <cp:version/>
  <cp:contentType/>
  <cp:contentStatus/>
</cp:coreProperties>
</file>