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firstSheet="5" activeTab="1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1. sz. mell" sheetId="9" r:id="rId9"/>
    <sheet name="3.1.1. sz. mell " sheetId="10" r:id="rId10"/>
    <sheet name="3.1.2. sz. mell " sheetId="11" r:id="rId11"/>
    <sheet name="3.1.3. sz. mell" sheetId="12" r:id="rId12"/>
    <sheet name="1.sz tájékoztató t." sheetId="13" r:id="rId13"/>
    <sheet name="Munka1" sheetId="14" r:id="rId14"/>
  </sheets>
  <definedNames>
    <definedName name="_xlfn.IFERROR" hidden="1">#NAME?</definedName>
    <definedName name="_xlnm.Print_Titles" localSheetId="8">'3.1. sz. mell'!$1:$6</definedName>
    <definedName name="_xlnm.Print_Titles" localSheetId="9">'3.1.1. sz. mell '!$1:$6</definedName>
    <definedName name="_xlnm.Print_Titles" localSheetId="10">'3.1.2. sz. mell '!$1:$6</definedName>
    <definedName name="_xlnm.Print_Titles" localSheetId="11">'3.1.3. sz. mell'!$1:$6</definedName>
    <definedName name="_xlnm.Print_Area" localSheetId="1">'1.1.sz.mell.'!$A$1:$E$159</definedName>
    <definedName name="_xlnm.Print_Area" localSheetId="2">'1.2.sz.mell.'!$A$1:$E$159</definedName>
    <definedName name="_xlnm.Print_Area" localSheetId="3">'1.3.sz.mell.'!$A$1:$E$159</definedName>
    <definedName name="_xlnm.Print_Area" localSheetId="4">'1.4.sz.mell.'!$A$1:$E$159</definedName>
  </definedNames>
  <calcPr fullCalcOnLoad="1"/>
</workbook>
</file>

<file path=xl/sharedStrings.xml><?xml version="1.0" encoding="utf-8"?>
<sst xmlns="http://schemas.openxmlformats.org/spreadsheetml/2006/main" count="2761" uniqueCount="433">
  <si>
    <t>Felhalmozási bevételek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</si>
  <si>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</si>
  <si>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</si>
  <si>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</si>
  <si>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</si>
  <si>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</si>
  <si>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</si>
  <si>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</si>
  <si>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</si>
  <si>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</si>
  <si>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</si>
  <si>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</si>
  <si>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</si>
  <si>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</si>
  <si>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</si>
  <si>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</si>
  <si>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</si>
  <si>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</si>
  <si>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</si>
  <si>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</si>
  <si>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</si>
  <si>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</si>
  <si>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</si>
  <si>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</si>
  <si>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</si>
  <si>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</si>
  <si>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</si>
  <si>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</si>
  <si>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</si>
  <si>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</si>
  <si>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</si>
  <si>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</si>
  <si>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</si>
  <si>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</si>
  <si>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</si>
  <si>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</si>
  <si>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</si>
  <si>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</si>
  <si>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</si>
  <si>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</si>
  <si>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</si>
  <si>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</si>
  <si>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</si>
  <si>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</si>
  <si>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</si>
  <si>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</si>
  <si>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</si>
  <si>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</si>
  <si>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</si>
  <si>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</si>
  <si>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</si>
  <si>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</si>
  <si>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</si>
  <si>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</si>
  <si>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</si>
  <si>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</si>
  <si>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</si>
  <si>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</si>
  <si>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</si>
  <si>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</si>
  <si>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</si>
  <si>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</si>
  <si>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</si>
  <si>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</si>
  <si>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</si>
  <si>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</si>
  <si>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</si>
  <si>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</si>
  <si>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</si>
  <si>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</si>
  <si>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</si>
  <si>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</si>
  <si>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</si>
  <si>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</si>
  <si>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</si>
  <si>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</si>
  <si>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</si>
  <si>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</si>
  <si>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</si>
  <si>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</si>
  <si>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</si>
  <si>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</si>
  <si>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</si>
  <si>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</si>
  <si>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</si>
  <si>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</si>
  <si>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</si>
  <si>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</si>
  <si>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</si>
  <si>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</si>
  <si>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</si>
  <si>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</si>
  <si>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</si>
  <si>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</si>
  <si>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</si>
  <si>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</si>
  <si>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</si>
  <si>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</si>
  <si>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</si>
  <si>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</si>
  <si>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</si>
  <si>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</si>
  <si>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</si>
  <si>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</si>
  <si>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</si>
  <si>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</si>
  <si>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</si>
  <si>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</si>
  <si>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</si>
  <si>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</si>
  <si>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</si>
  <si>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</si>
  <si>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</si>
  <si>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</si>
  <si>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</si>
  <si>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</si>
  <si>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</si>
  <si>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</si>
  <si>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</si>
  <si>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</si>
  <si>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</si>
  <si>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</si>
  <si>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</si>
  <si>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</si>
  <si>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</si>
  <si>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</si>
  <si>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</si>
  <si>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</si>
  <si>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</si>
  <si>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</si>
  <si>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</si>
  <si>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</si>
  <si>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</si>
  <si>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</si>
  <si>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</si>
  <si>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</si>
  <si>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</si>
  <si>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</si>
  <si>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</si>
  <si>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</si>
  <si>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</si>
  <si>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</si>
  <si>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</si>
  <si>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</si>
  <si>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</si>
  <si>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</si>
  <si>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</si>
  <si>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</si>
  <si>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</si>
  <si>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</si>
  <si>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</si>
  <si>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</si>
  <si>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</si>
  <si>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</si>
  <si>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</si>
  <si>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</si>
  <si>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</si>
  <si>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</si>
  <si>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</si>
  <si>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</si>
  <si>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</si>
  <si>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</si>
  <si>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</si>
  <si>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</si>
  <si>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</si>
  <si>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</si>
  <si>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</si>
  <si>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</si>
  <si>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</si>
  <si>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</si>
  <si>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</si>
  <si>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</si>
  <si>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</si>
  <si>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</si>
  <si>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</si>
  <si>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</si>
  <si>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</si>
  <si>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</si>
  <si>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</si>
  <si>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</si>
  <si>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</si>
  <si>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</si>
  <si>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</si>
  <si>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</si>
  <si>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</si>
  <si>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</si>
  <si>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</si>
  <si>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</si>
  <si>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</si>
  <si>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</si>
  <si>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</si>
  <si>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</si>
  <si>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</si>
  <si>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</si>
  <si>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</si>
  <si>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</si>
  <si>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</si>
  <si>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</si>
  <si>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</si>
  <si>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</si>
  <si>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</si>
  <si>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</si>
  <si>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</si>
  <si>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</si>
  <si>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</si>
  <si>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</si>
  <si>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</si>
  <si>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</si>
  <si>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</si>
  <si>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</si>
  <si>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</si>
  <si>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</si>
  <si>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</si>
  <si>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</si>
  <si>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</si>
  <si>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</si>
  <si>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</si>
  <si>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</si>
  <si>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</si>
  <si>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</si>
  <si>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</si>
  <si>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</si>
  <si>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</si>
  <si>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</si>
  <si>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</si>
  <si>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</si>
  <si>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</si>
  <si>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</si>
  <si>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</si>
  <si>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</si>
  <si>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</si>
  <si>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</si>
  <si>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</si>
  <si>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</si>
  <si>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</si>
  <si>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</si>
  <si>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</si>
  <si>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</si>
  <si>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</si>
  <si>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</si>
  <si>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</si>
  <si>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</si>
  <si>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</si>
  <si>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</si>
  <si>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</si>
  <si>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</si>
  <si>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</si>
  <si>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</si>
  <si>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</si>
  <si>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</si>
  <si>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</si>
  <si>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</si>
  <si>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</si>
  <si>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</si>
  <si>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</si>
  <si>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</si>
  <si>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</si>
  <si>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</si>
  <si>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</si>
  <si>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</si>
  <si>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</si>
  <si>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</si>
  <si>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</si>
  <si>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</si>
  <si>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</si>
  <si>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</si>
  <si>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</si>
  <si>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</si>
  <si>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</si>
  <si>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</si>
  <si>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</si>
  <si>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</si>
  <si>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</si>
  <si>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</si>
  <si>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</si>
  <si>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</si>
  <si>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</si>
  <si>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</si>
  <si>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</si>
  <si>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</si>
  <si>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</si>
  <si>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</si>
  <si>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</si>
  <si>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</si>
  <si>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</si>
  <si>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</si>
  <si>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</si>
  <si>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</si>
  <si>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</si>
  <si>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</si>
  <si>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</si>
  <si>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</si>
  <si>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</si>
  <si>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</si>
  <si>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</si>
  <si>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</si>
  <si>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</si>
  <si>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</si>
  <si>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</si>
  <si>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</si>
  <si>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</si>
  <si>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</si>
  <si>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</si>
  <si>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</si>
  <si>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</si>
  <si>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</si>
  <si>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</si>
  <si>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</si>
  <si>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</si>
  <si>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</si>
  <si>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</si>
  <si>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</si>
  <si>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</si>
  <si>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</si>
  <si>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</si>
  <si>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</si>
  <si>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</si>
  <si>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</si>
  <si>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</si>
  <si>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</si>
  <si>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</si>
  <si>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</si>
  <si>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</si>
  <si>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</si>
  <si>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</si>
  <si>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</si>
  <si>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</si>
  <si>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</si>
  <si>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</si>
  <si>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</si>
  <si>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</si>
  <si>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</si>
  <si>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</si>
  <si>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</si>
  <si>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</si>
  <si>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</si>
  <si>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</si>
  <si>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</si>
  <si>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</si>
  <si>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</si>
  <si>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</si>
  <si>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</si>
  <si>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</si>
  <si>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</si>
  <si>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</si>
  <si>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</si>
  <si>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</si>
  <si>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</si>
  <si>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</si>
  <si>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</si>
  <si>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</si>
  <si>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</si>
  <si>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</si>
  <si>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</si>
  <si>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</si>
  <si>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</si>
  <si>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</si>
  <si>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</si>
  <si>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</si>
  <si>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</si>
  <si>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</si>
  <si>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</si>
  <si>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</si>
  <si>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</si>
  <si>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</si>
  <si>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</si>
  <si>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</si>
  <si>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</si>
  <si>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</si>
  <si>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</si>
  <si>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</si>
  <si>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</si>
  <si>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</si>
  <si>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</si>
  <si>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</si>
  <si>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</si>
  <si>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</si>
  <si>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</si>
  <si>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</si>
  <si>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</si>
  <si>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</si>
  <si>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</si>
  <si>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</si>
  <si>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</si>
  <si>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</si>
  <si>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</si>
  <si>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</si>
  <si>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</si>
  <si>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</si>
  <si>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</si>
  <si>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</si>
  <si>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</si>
  <si>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</si>
  <si>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</si>
  <si>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</si>
  <si>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</si>
  <si>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</si>
  <si>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</si>
  <si>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</si>
  <si>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5. tájékoztató tábla</t>
  </si>
  <si>
    <t>Államigazgatási feladatok bevételei, kiadása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</si>
  <si>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</si>
  <si>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</si>
  <si>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</si>
  <si>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</si>
  <si>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</si>
  <si>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</si>
  <si>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</si>
  <si>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</si>
  <si>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Település üzemeltetés - zöldterület kezelés</t>
  </si>
  <si>
    <t xml:space="preserve">                                  - közvilágítási feladatok</t>
  </si>
  <si>
    <t xml:space="preserve">                                  - köztemető fenntartási feladatok</t>
  </si>
  <si>
    <t xml:space="preserve">                                  - közutak fenntartási feladatai</t>
  </si>
  <si>
    <t>Egyéb önkormányzati feladatok ellátása</t>
  </si>
  <si>
    <t>Lakott külterület fenntartása</t>
  </si>
  <si>
    <t>Szociális étkeztetés</t>
  </si>
  <si>
    <t>Gyermekétkeztetési támogatás - dolgozók munkabérére</t>
  </si>
  <si>
    <t xml:space="preserve">                                                - üzemeltetési kiadásokra</t>
  </si>
  <si>
    <t>Közművelődési és könyvtári kiadások</t>
  </si>
  <si>
    <t>Beszámítás alapján</t>
  </si>
  <si>
    <t>Szociális feladatok támogatása</t>
  </si>
  <si>
    <t>Eredeti előirányzat</t>
  </si>
  <si>
    <t>Módosítás</t>
  </si>
  <si>
    <t>Módosított előirányzat</t>
  </si>
  <si>
    <t>2016. évi előirányzat</t>
  </si>
  <si>
    <t>2016. évi előirányzat módosítás</t>
  </si>
  <si>
    <t>2016. évi módosított előirányzat</t>
  </si>
  <si>
    <t>2016. évi támogatás összesen</t>
  </si>
  <si>
    <t xml:space="preserve">                                                - szünidei étkeztetés</t>
  </si>
  <si>
    <t>A 2016. évi általános működés és ágazati feladatok támogatásának alakulása jogcímenként</t>
  </si>
  <si>
    <t>Működési célú költségvetési támogatások és kiegészítő támogatások</t>
  </si>
  <si>
    <t>2.1. melléklet a ………../2017. (……….) önkormányzati rendelethez</t>
  </si>
  <si>
    <t>2.2. melléklet a ………../2017. (……….)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</si>
</sst>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4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8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Fill="1" applyBorder="1" applyAlignment="1" applyProtection="1">
      <alignment horizontal="left"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4" fillId="0" borderId="32" xfId="0" applyFont="1" applyFill="1" applyBorder="1" applyAlignment="1" applyProtection="1">
      <alignment horizontal="right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3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42" xfId="0" applyFont="1" applyBorder="1" applyAlignment="1" applyProtection="1">
      <alignment horizontal="left" vertical="center" wrapText="1" indent="1"/>
      <protection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 quotePrefix="1">
      <alignment horizontal="right" vertical="center" indent="1"/>
      <protection/>
    </xf>
    <xf numFmtId="0" fontId="6" fillId="0" borderId="43" xfId="0" applyFont="1" applyFill="1" applyBorder="1" applyAlignment="1" applyProtection="1">
      <alignment horizontal="righ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4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43" xfId="58" applyFont="1" applyFill="1" applyBorder="1" applyAlignment="1" applyProtection="1">
      <alignment horizontal="center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55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42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42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 quotePrefix="1">
      <alignment horizontal="left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3" fillId="0" borderId="42" xfId="58" applyFont="1" applyFill="1" applyBorder="1" applyAlignment="1" applyProtection="1">
      <alignment horizontal="left" vertical="center" wrapText="1" indent="1"/>
      <protection/>
    </xf>
    <xf numFmtId="0" fontId="13" fillId="0" borderId="55" xfId="58" applyFont="1" applyFill="1" applyBorder="1" applyAlignment="1" applyProtection="1">
      <alignment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3" xfId="58" applyFont="1" applyFill="1" applyBorder="1" applyAlignment="1" applyProtection="1">
      <alignment horizontal="left" vertical="center" wrapText="1" indent="7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164" fontId="13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20" fillId="0" borderId="32" xfId="58" applyNumberFormat="1" applyFont="1" applyFill="1" applyBorder="1" applyAlignment="1" applyProtection="1">
      <alignment horizontal="left" vertical="center"/>
      <protection/>
    </xf>
    <xf numFmtId="164" fontId="20" fillId="0" borderId="32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5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>
      <alignment horizontal="center" textRotation="18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84</v>
      </c>
    </row>
    <row r="4" spans="1:2" ht="12.75">
      <c r="A4" s="60"/>
      <c r="B4" s="60"/>
    </row>
    <row r="5" spans="1:2" s="70" customFormat="1" ht="15.75">
      <c r="A5" s="43" t="s">
        <v>314</v>
      </c>
      <c r="B5" s="69"/>
    </row>
    <row r="6" spans="1:2" ht="12.75">
      <c r="A6" s="60"/>
      <c r="B6" s="60"/>
    </row>
    <row r="7" spans="1:2" ht="12.75">
      <c r="A7" s="60" t="s">
        <v>403</v>
      </c>
      <c r="B7" s="60" t="s">
        <v>373</v>
      </c>
    </row>
    <row r="8" spans="1:2" ht="12.75">
      <c r="A8" s="60" t="s">
        <v>404</v>
      </c>
      <c r="B8" s="60" t="s">
        <v>374</v>
      </c>
    </row>
    <row r="9" spans="1:2" ht="12.75">
      <c r="A9" s="60" t="s">
        <v>405</v>
      </c>
      <c r="B9" s="60" t="s">
        <v>375</v>
      </c>
    </row>
    <row r="10" spans="1:2" ht="12.75">
      <c r="A10" s="60"/>
      <c r="B10" s="60"/>
    </row>
    <row r="11" spans="1:2" ht="12.75">
      <c r="A11" s="60"/>
      <c r="B11" s="60"/>
    </row>
    <row r="12" spans="1:2" s="70" customFormat="1" ht="15.75">
      <c r="A12" s="43" t="str">
        <f>+CONCATENATE(LEFT(A5,4),". évi előirányzat KIADÁSOK")</f>
        <v>2015. évi előirányzat KIADÁSOK</v>
      </c>
      <c r="B12" s="69"/>
    </row>
    <row r="13" spans="1:2" ht="12.75">
      <c r="A13" s="60"/>
      <c r="B13" s="60"/>
    </row>
    <row r="14" spans="1:2" ht="12.75">
      <c r="A14" s="60" t="s">
        <v>406</v>
      </c>
      <c r="B14" s="60" t="s">
        <v>376</v>
      </c>
    </row>
    <row r="15" spans="1:2" ht="12.75">
      <c r="A15" s="60" t="s">
        <v>407</v>
      </c>
      <c r="B15" s="60" t="s">
        <v>377</v>
      </c>
    </row>
    <row r="16" spans="1:2" ht="12.75">
      <c r="A16" s="60" t="s">
        <v>408</v>
      </c>
      <c r="B16" s="60" t="s">
        <v>378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BreakPreview" zoomScale="85" zoomScaleNormal="130" zoomScaleSheetLayoutView="85" workbookViewId="0" topLeftCell="A1">
      <selection activeCell="D116" sqref="D116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+CONCATENATE("3.1.1 melléklet a ……/",LEFT(ÖSSZEFÜGGÉSEK!C5,4),". (….) önkormányzati rendelethez")</f>
        <v>3.1.1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 t="s">
        <v>38</v>
      </c>
      <c r="D2" s="161"/>
      <c r="E2" s="161" t="s">
        <v>38</v>
      </c>
    </row>
    <row r="3" spans="1:5" s="44" customFormat="1" ht="16.5" thickBot="1">
      <c r="A3" s="81" t="s">
        <v>120</v>
      </c>
      <c r="B3" s="160" t="s">
        <v>311</v>
      </c>
      <c r="C3" s="237" t="s">
        <v>44</v>
      </c>
      <c r="D3" s="237"/>
      <c r="E3" s="237" t="s">
        <v>38</v>
      </c>
    </row>
    <row r="4" spans="1:5" s="45" customFormat="1" ht="15.75" customHeight="1" thickBot="1">
      <c r="A4" s="82"/>
      <c r="B4" s="82"/>
      <c r="C4" s="83" t="s">
        <v>39</v>
      </c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f>+C9+C10+C11+C12+C13+C14</f>
        <v>30475</v>
      </c>
      <c r="D8" s="103">
        <f>+D9+D10+D11+D12+D13+D14</f>
        <v>2321</v>
      </c>
      <c r="E8" s="103">
        <f>+E9+E10+E11+E12+E13+E14</f>
        <v>32796</v>
      </c>
    </row>
    <row r="9" spans="1:5" s="46" customFormat="1" ht="12" customHeight="1">
      <c r="A9" s="212" t="s">
        <v>61</v>
      </c>
      <c r="B9" s="194" t="s">
        <v>149</v>
      </c>
      <c r="C9" s="106">
        <v>14850</v>
      </c>
      <c r="D9" s="106">
        <v>0</v>
      </c>
      <c r="E9" s="106">
        <f aca="true" t="shared" si="0" ref="E9:E14">C9+D9</f>
        <v>14850</v>
      </c>
    </row>
    <row r="10" spans="1:5" s="47" customFormat="1" ht="12" customHeight="1">
      <c r="A10" s="213" t="s">
        <v>62</v>
      </c>
      <c r="B10" s="195" t="s">
        <v>150</v>
      </c>
      <c r="C10" s="105"/>
      <c r="D10" s="105"/>
      <c r="E10" s="106">
        <f t="shared" si="0"/>
        <v>0</v>
      </c>
    </row>
    <row r="11" spans="1:5" s="47" customFormat="1" ht="12" customHeight="1">
      <c r="A11" s="213" t="s">
        <v>63</v>
      </c>
      <c r="B11" s="195" t="s">
        <v>151</v>
      </c>
      <c r="C11" s="105">
        <v>14425</v>
      </c>
      <c r="D11" s="105">
        <v>-190</v>
      </c>
      <c r="E11" s="106">
        <f t="shared" si="0"/>
        <v>14235</v>
      </c>
    </row>
    <row r="12" spans="1:5" s="47" customFormat="1" ht="12" customHeight="1">
      <c r="A12" s="213" t="s">
        <v>64</v>
      </c>
      <c r="B12" s="195" t="s">
        <v>152</v>
      </c>
      <c r="C12" s="105">
        <v>1200</v>
      </c>
      <c r="D12" s="105"/>
      <c r="E12" s="106">
        <f t="shared" si="0"/>
        <v>1200</v>
      </c>
    </row>
    <row r="13" spans="1:5" s="47" customFormat="1" ht="12" customHeight="1">
      <c r="A13" s="213" t="s">
        <v>81</v>
      </c>
      <c r="B13" s="195" t="s">
        <v>384</v>
      </c>
      <c r="C13" s="105">
        <v>0</v>
      </c>
      <c r="D13" s="105">
        <v>1911</v>
      </c>
      <c r="E13" s="106">
        <f t="shared" si="0"/>
        <v>1911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>
        <v>600</v>
      </c>
      <c r="E14" s="106">
        <f t="shared" si="0"/>
        <v>600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4663</v>
      </c>
      <c r="D15" s="103">
        <f>+D16+D17+D18+D19+D20</f>
        <v>3946</v>
      </c>
      <c r="E15" s="103">
        <f>+E16+E17+E18+E19+E20</f>
        <v>8609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>
        <v>4663</v>
      </c>
      <c r="D20" s="105">
        <v>3946</v>
      </c>
      <c r="E20" s="106">
        <f t="shared" si="1"/>
        <v>8609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10970</v>
      </c>
      <c r="D22" s="103">
        <f>+D23+D24+D25+D26+D27</f>
        <v>-7220</v>
      </c>
      <c r="E22" s="103">
        <f>+E23+E24+E25+E26+E27</f>
        <v>3750</v>
      </c>
    </row>
    <row r="23" spans="1:5" s="47" customFormat="1" ht="12" customHeight="1">
      <c r="A23" s="212" t="s">
        <v>50</v>
      </c>
      <c r="B23" s="194" t="s">
        <v>159</v>
      </c>
      <c r="C23" s="106"/>
      <c r="D23" s="106">
        <v>0</v>
      </c>
      <c r="E23" s="106">
        <f aca="true" t="shared" si="2" ref="E23:E28">C23+D23</f>
        <v>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>
        <v>10970</v>
      </c>
      <c r="D26" s="105">
        <v>-7220</v>
      </c>
      <c r="E26" s="106">
        <f t="shared" si="2"/>
        <v>3750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>
        <v>0</v>
      </c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17750</v>
      </c>
      <c r="D29" s="109">
        <f>+D30+D34+D35+D36</f>
        <v>0</v>
      </c>
      <c r="E29" s="109">
        <f>+E30+E34+E35+E36</f>
        <v>17750</v>
      </c>
    </row>
    <row r="30" spans="1:5" s="47" customFormat="1" ht="12" customHeight="1">
      <c r="A30" s="212" t="s">
        <v>164</v>
      </c>
      <c r="B30" s="194" t="s">
        <v>385</v>
      </c>
      <c r="C30" s="189">
        <v>15189</v>
      </c>
      <c r="D30" s="189">
        <v>0</v>
      </c>
      <c r="E30" s="106">
        <f aca="true" t="shared" si="3" ref="E30:E36">C30+D30</f>
        <v>15189</v>
      </c>
    </row>
    <row r="31" spans="1:5" s="47" customFormat="1" ht="12" customHeight="1">
      <c r="A31" s="213" t="s">
        <v>165</v>
      </c>
      <c r="B31" s="195" t="s">
        <v>170</v>
      </c>
      <c r="C31" s="105">
        <v>5189</v>
      </c>
      <c r="D31" s="105">
        <v>0</v>
      </c>
      <c r="E31" s="106">
        <f t="shared" si="3"/>
        <v>5189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>
        <v>10000</v>
      </c>
      <c r="D33" s="105">
        <v>0</v>
      </c>
      <c r="E33" s="106">
        <f t="shared" si="3"/>
        <v>10000</v>
      </c>
    </row>
    <row r="34" spans="1:5" s="47" customFormat="1" ht="12" customHeight="1">
      <c r="A34" s="213" t="s">
        <v>167</v>
      </c>
      <c r="B34" s="195" t="s">
        <v>172</v>
      </c>
      <c r="C34" s="105">
        <v>2500</v>
      </c>
      <c r="D34" s="105">
        <v>0</v>
      </c>
      <c r="E34" s="106">
        <f t="shared" si="3"/>
        <v>2500</v>
      </c>
    </row>
    <row r="35" spans="1:5" s="47" customFormat="1" ht="12" customHeight="1">
      <c r="A35" s="213" t="s">
        <v>168</v>
      </c>
      <c r="B35" s="195" t="s">
        <v>173</v>
      </c>
      <c r="C35" s="105">
        <v>21</v>
      </c>
      <c r="D35" s="105">
        <v>0</v>
      </c>
      <c r="E35" s="106">
        <f t="shared" si="3"/>
        <v>21</v>
      </c>
    </row>
    <row r="36" spans="1:5" s="47" customFormat="1" ht="12" customHeight="1" thickBot="1">
      <c r="A36" s="214" t="s">
        <v>169</v>
      </c>
      <c r="B36" s="196" t="s">
        <v>174</v>
      </c>
      <c r="C36" s="107">
        <v>40</v>
      </c>
      <c r="D36" s="107"/>
      <c r="E36" s="106">
        <f t="shared" si="3"/>
        <v>40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7090</v>
      </c>
      <c r="D37" s="103">
        <f>SUM(D38:D48)</f>
        <v>7089</v>
      </c>
      <c r="E37" s="103">
        <f>SUM(E38:E48)</f>
        <v>14179</v>
      </c>
    </row>
    <row r="38" spans="1:5" s="47" customFormat="1" ht="12" customHeight="1">
      <c r="A38" s="212" t="s">
        <v>54</v>
      </c>
      <c r="B38" s="194" t="s">
        <v>177</v>
      </c>
      <c r="C38" s="106"/>
      <c r="D38" s="106"/>
      <c r="E38" s="106">
        <f aca="true" t="shared" si="4" ref="E38:E48">C38+D38</f>
        <v>0</v>
      </c>
    </row>
    <row r="39" spans="1:5" s="47" customFormat="1" ht="12" customHeight="1">
      <c r="A39" s="213" t="s">
        <v>55</v>
      </c>
      <c r="B39" s="195" t="s">
        <v>178</v>
      </c>
      <c r="C39" s="105">
        <v>5311</v>
      </c>
      <c r="D39" s="105">
        <v>0</v>
      </c>
      <c r="E39" s="106">
        <f t="shared" si="4"/>
        <v>5311</v>
      </c>
    </row>
    <row r="40" spans="1:5" s="47" customFormat="1" ht="12" customHeight="1">
      <c r="A40" s="213" t="s">
        <v>56</v>
      </c>
      <c r="B40" s="195" t="s">
        <v>179</v>
      </c>
      <c r="C40" s="105">
        <v>77</v>
      </c>
      <c r="D40" s="105"/>
      <c r="E40" s="106">
        <f t="shared" si="4"/>
        <v>77</v>
      </c>
    </row>
    <row r="41" spans="1:5" s="47" customFormat="1" ht="12" customHeight="1">
      <c r="A41" s="213" t="s">
        <v>99</v>
      </c>
      <c r="B41" s="195" t="s">
        <v>180</v>
      </c>
      <c r="C41" s="105">
        <v>307</v>
      </c>
      <c r="D41" s="105"/>
      <c r="E41" s="106">
        <f t="shared" si="4"/>
        <v>307</v>
      </c>
    </row>
    <row r="42" spans="1:5" s="47" customFormat="1" ht="12" customHeight="1">
      <c r="A42" s="213" t="s">
        <v>100</v>
      </c>
      <c r="B42" s="195" t="s">
        <v>181</v>
      </c>
      <c r="C42" s="105">
        <v>0</v>
      </c>
      <c r="D42" s="105">
        <v>7086</v>
      </c>
      <c r="E42" s="106">
        <f t="shared" si="4"/>
        <v>7086</v>
      </c>
    </row>
    <row r="43" spans="1:5" s="47" customFormat="1" ht="12" customHeight="1">
      <c r="A43" s="213" t="s">
        <v>101</v>
      </c>
      <c r="B43" s="195" t="s">
        <v>182</v>
      </c>
      <c r="C43" s="105">
        <v>1395</v>
      </c>
      <c r="D43" s="105">
        <v>0</v>
      </c>
      <c r="E43" s="106">
        <f t="shared" si="4"/>
        <v>1395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>
        <v>0</v>
      </c>
      <c r="D45" s="105">
        <v>3</v>
      </c>
      <c r="E45" s="106">
        <f t="shared" si="4"/>
        <v>3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>
        <v>0</v>
      </c>
      <c r="D48" s="182">
        <v>0</v>
      </c>
      <c r="E48" s="106">
        <f t="shared" si="4"/>
        <v>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>
        <v>0</v>
      </c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1011</v>
      </c>
      <c r="D55" s="103">
        <f>SUM(D56:D58)</f>
        <v>500</v>
      </c>
      <c r="E55" s="103">
        <f>SUM(E56:E58)</f>
        <v>1511</v>
      </c>
    </row>
    <row r="56" spans="1:5" s="47" customFormat="1" ht="12" customHeight="1">
      <c r="A56" s="212" t="s">
        <v>59</v>
      </c>
      <c r="B56" s="194" t="s">
        <v>197</v>
      </c>
      <c r="C56" s="106">
        <v>1011</v>
      </c>
      <c r="D56" s="106">
        <v>0</v>
      </c>
      <c r="E56" s="106">
        <f>C56+D56</f>
        <v>1011</v>
      </c>
    </row>
    <row r="57" spans="1:5" s="47" customFormat="1" ht="12" customHeight="1">
      <c r="A57" s="213" t="s">
        <v>60</v>
      </c>
      <c r="B57" s="195" t="s">
        <v>308</v>
      </c>
      <c r="C57" s="105">
        <v>0</v>
      </c>
      <c r="D57" s="105">
        <v>0</v>
      </c>
      <c r="E57" s="106">
        <f>C57+D57</f>
        <v>0</v>
      </c>
    </row>
    <row r="58" spans="1:5" s="47" customFormat="1" ht="12" customHeight="1">
      <c r="A58" s="213" t="s">
        <v>200</v>
      </c>
      <c r="B58" s="195" t="s">
        <v>198</v>
      </c>
      <c r="C58" s="105">
        <v>0</v>
      </c>
      <c r="D58" s="105">
        <v>500</v>
      </c>
      <c r="E58" s="106">
        <f>C58+D58</f>
        <v>500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v>71899</v>
      </c>
      <c r="D65" s="109">
        <v>6696</v>
      </c>
      <c r="E65" s="109">
        <v>71919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>
        <v>0</v>
      </c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>
        <v>0</v>
      </c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/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3694</v>
      </c>
      <c r="D75" s="103">
        <f>SUM(D76:D77)</f>
        <v>0</v>
      </c>
      <c r="E75" s="103">
        <f>SUM(E76:E77)</f>
        <v>3694</v>
      </c>
    </row>
    <row r="76" spans="1:5" s="47" customFormat="1" ht="12" customHeight="1">
      <c r="A76" s="212" t="s">
        <v>243</v>
      </c>
      <c r="B76" s="194" t="s">
        <v>221</v>
      </c>
      <c r="C76" s="108">
        <v>3694</v>
      </c>
      <c r="D76" s="108">
        <v>0</v>
      </c>
      <c r="E76" s="106">
        <f>C76+D76</f>
        <v>3694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3694</v>
      </c>
      <c r="D89" s="109">
        <f>+D66+D70+D75+D78+D82+D88+D87</f>
        <v>0</v>
      </c>
      <c r="E89" s="109">
        <f>+E66+E70+E75+E78+E82+E88+E87</f>
        <v>3694</v>
      </c>
    </row>
    <row r="90" spans="1:5" s="46" customFormat="1" ht="12" customHeight="1" thickBot="1">
      <c r="A90" s="219" t="s">
        <v>388</v>
      </c>
      <c r="B90" s="202" t="s">
        <v>389</v>
      </c>
      <c r="C90" s="109">
        <v>75593</v>
      </c>
      <c r="D90" s="109">
        <f>+D65+D89</f>
        <v>6696</v>
      </c>
      <c r="E90" s="109">
        <v>82289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C94+C95+C96+C97+C98+C111</f>
        <v>53114</v>
      </c>
      <c r="D93" s="102">
        <f>D94+D95+D96+D97+D98+D111</f>
        <v>4751</v>
      </c>
      <c r="E93" s="102">
        <f>+E94+E95+E96+E97+E98+E111</f>
        <v>57865</v>
      </c>
    </row>
    <row r="94" spans="1:5" ht="12" customHeight="1">
      <c r="A94" s="220" t="s">
        <v>61</v>
      </c>
      <c r="B94" s="8" t="s">
        <v>34</v>
      </c>
      <c r="C94" s="104">
        <v>20185</v>
      </c>
      <c r="D94" s="104">
        <v>1374</v>
      </c>
      <c r="E94" s="106">
        <f aca="true" t="shared" si="5" ref="E94:E113">C94+D94</f>
        <v>21559</v>
      </c>
    </row>
    <row r="95" spans="1:5" ht="12" customHeight="1">
      <c r="A95" s="213" t="s">
        <v>62</v>
      </c>
      <c r="B95" s="6" t="s">
        <v>107</v>
      </c>
      <c r="C95" s="105">
        <v>4835</v>
      </c>
      <c r="D95" s="105">
        <v>928</v>
      </c>
      <c r="E95" s="106">
        <f t="shared" si="5"/>
        <v>5763</v>
      </c>
    </row>
    <row r="96" spans="1:5" ht="12" customHeight="1">
      <c r="A96" s="213" t="s">
        <v>63</v>
      </c>
      <c r="B96" s="6" t="s">
        <v>80</v>
      </c>
      <c r="C96" s="107">
        <v>20710</v>
      </c>
      <c r="D96" s="107">
        <v>3638</v>
      </c>
      <c r="E96" s="106">
        <f t="shared" si="5"/>
        <v>24348</v>
      </c>
    </row>
    <row r="97" spans="1:5" ht="12" customHeight="1">
      <c r="A97" s="213" t="s">
        <v>64</v>
      </c>
      <c r="B97" s="9" t="s">
        <v>108</v>
      </c>
      <c r="C97" s="107">
        <v>3000</v>
      </c>
      <c r="D97" s="107">
        <v>0</v>
      </c>
      <c r="E97" s="106">
        <f t="shared" si="5"/>
        <v>3000</v>
      </c>
    </row>
    <row r="98" spans="1:5" ht="12" customHeight="1">
      <c r="A98" s="213" t="s">
        <v>72</v>
      </c>
      <c r="B98" s="17" t="s">
        <v>109</v>
      </c>
      <c r="C98" s="107">
        <v>4384</v>
      </c>
      <c r="D98" s="107">
        <v>-1189</v>
      </c>
      <c r="E98" s="106">
        <f t="shared" si="5"/>
        <v>3195</v>
      </c>
    </row>
    <row r="99" spans="1:5" ht="12" customHeight="1">
      <c r="A99" s="213" t="s">
        <v>65</v>
      </c>
      <c r="B99" s="6" t="s">
        <v>390</v>
      </c>
      <c r="C99" s="107">
        <v>0</v>
      </c>
      <c r="D99" s="107">
        <v>5</v>
      </c>
      <c r="E99" s="106">
        <f t="shared" si="5"/>
        <v>5</v>
      </c>
    </row>
    <row r="100" spans="1:5" ht="12" customHeight="1">
      <c r="A100" s="213" t="s">
        <v>66</v>
      </c>
      <c r="B100" s="65" t="s">
        <v>327</v>
      </c>
      <c r="C100" s="107">
        <v>0</v>
      </c>
      <c r="D100" s="107">
        <v>0</v>
      </c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>
        <v>0</v>
      </c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>
        <v>1000</v>
      </c>
      <c r="D104" s="107">
        <v>0</v>
      </c>
      <c r="E104" s="106">
        <f t="shared" si="5"/>
        <v>1000</v>
      </c>
    </row>
    <row r="105" spans="1:5" ht="12" customHeight="1">
      <c r="A105" s="213" t="s">
        <v>78</v>
      </c>
      <c r="B105" s="65" t="s">
        <v>257</v>
      </c>
      <c r="C105" s="107">
        <v>2234</v>
      </c>
      <c r="D105" s="107">
        <v>-544</v>
      </c>
      <c r="E105" s="106">
        <f t="shared" si="5"/>
        <v>1690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>
        <v>100</v>
      </c>
      <c r="D107" s="107">
        <v>0</v>
      </c>
      <c r="E107" s="106">
        <f t="shared" si="5"/>
        <v>100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7">
        <v>950</v>
      </c>
      <c r="D110" s="107">
        <v>-650</v>
      </c>
      <c r="E110" s="106">
        <f t="shared" si="5"/>
        <v>300</v>
      </c>
    </row>
    <row r="111" spans="1:5" ht="12" customHeight="1">
      <c r="A111" s="213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214" t="s">
        <v>330</v>
      </c>
      <c r="B112" s="6" t="s">
        <v>391</v>
      </c>
      <c r="C112" s="105"/>
      <c r="D112" s="105"/>
      <c r="E112" s="106">
        <f t="shared" si="5"/>
        <v>0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232">
        <f>+C115+C117+C119</f>
        <v>22193</v>
      </c>
      <c r="D114" s="232">
        <f>+D115+D117+D119</f>
        <v>756</v>
      </c>
      <c r="E114" s="103">
        <f>+E115+E117+E119</f>
        <v>22949</v>
      </c>
    </row>
    <row r="115" spans="1:5" ht="12" customHeight="1">
      <c r="A115" s="212" t="s">
        <v>67</v>
      </c>
      <c r="B115" s="6" t="s">
        <v>126</v>
      </c>
      <c r="C115" s="106">
        <v>485</v>
      </c>
      <c r="D115" s="106">
        <v>756</v>
      </c>
      <c r="E115" s="106">
        <f aca="true" t="shared" si="6" ref="E115:E127">C115+D115</f>
        <v>1241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>
        <v>21708</v>
      </c>
      <c r="D117" s="105">
        <v>0</v>
      </c>
      <c r="E117" s="106">
        <f t="shared" si="6"/>
        <v>21708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f>+C93+C114</f>
        <v>75307</v>
      </c>
      <c r="D128" s="103">
        <f>+D93+D114</f>
        <v>5507</v>
      </c>
      <c r="E128" s="103">
        <f>+E93+E114</f>
        <v>80814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s="48" customFormat="1" ht="12" customHeight="1">
      <c r="A130" s="212" t="s">
        <v>164</v>
      </c>
      <c r="B130" s="7" t="s">
        <v>396</v>
      </c>
      <c r="C130" s="95"/>
      <c r="D130" s="95"/>
      <c r="E130" s="106">
        <f>C130+D130</f>
        <v>0</v>
      </c>
    </row>
    <row r="131" spans="1:5" ht="12" customHeight="1">
      <c r="A131" s="212" t="s">
        <v>167</v>
      </c>
      <c r="B131" s="7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+E134+E135+E136+E137+E138+E139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+C141+C142+C143+C144</f>
        <v>0</v>
      </c>
      <c r="D140" s="109">
        <f>+D141+D142+D143+D144</f>
        <v>1189</v>
      </c>
      <c r="E140" s="109">
        <f>+E141+E142+E144+E145+E143</f>
        <v>1189</v>
      </c>
      <c r="I140" s="94"/>
    </row>
    <row r="141" spans="1:5" ht="12.75">
      <c r="A141" s="212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/>
      <c r="D142" s="95">
        <v>1189</v>
      </c>
      <c r="E142" s="106">
        <f>C142+D142</f>
        <v>1189</v>
      </c>
    </row>
    <row r="143" spans="1:5" s="48" customFormat="1" ht="12" customHeight="1">
      <c r="A143" s="212" t="s">
        <v>188</v>
      </c>
      <c r="B143" s="7" t="s">
        <v>401</v>
      </c>
      <c r="C143" s="95"/>
      <c r="D143" s="95"/>
      <c r="E143" s="106">
        <f>C143+D143</f>
        <v>0</v>
      </c>
    </row>
    <row r="144" spans="1:5" s="48" customFormat="1" ht="12" customHeight="1" thickBot="1">
      <c r="A144" s="212" t="s">
        <v>189</v>
      </c>
      <c r="B144" s="7" t="s">
        <v>350</v>
      </c>
      <c r="C144" s="95"/>
      <c r="D144" s="95"/>
      <c r="E144" s="106">
        <f>C144+D144</f>
        <v>0</v>
      </c>
    </row>
    <row r="145" spans="1:5" s="48" customFormat="1" ht="12" customHeight="1" thickBot="1">
      <c r="A145" s="221" t="s">
        <v>190</v>
      </c>
      <c r="B145" s="5" t="s">
        <v>294</v>
      </c>
      <c r="C145" s="112">
        <f>SUM(C146:C150)</f>
        <v>0</v>
      </c>
      <c r="D145" s="112">
        <f>SUM(D146:D150)</f>
        <v>0</v>
      </c>
      <c r="E145" s="106">
        <f>C145+D145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95"/>
      <c r="D146" s="95"/>
      <c r="E146" s="112">
        <f>+E147+E148+E149+E150+E151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95"/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95"/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95"/>
    </row>
    <row r="150" spans="1:5" ht="12.75" customHeight="1" thickBot="1">
      <c r="A150" s="212" t="s">
        <v>201</v>
      </c>
      <c r="B150" s="7" t="s">
        <v>397</v>
      </c>
      <c r="C150" s="95"/>
      <c r="D150" s="95"/>
      <c r="E150" s="95"/>
    </row>
    <row r="151" spans="1:5" ht="12.75" customHeight="1" thickBot="1">
      <c r="A151" s="221" t="s">
        <v>352</v>
      </c>
      <c r="B151" s="5" t="s">
        <v>355</v>
      </c>
      <c r="C151" s="234"/>
      <c r="D151" s="234"/>
      <c r="E151" s="96"/>
    </row>
    <row r="152" spans="1:5" ht="12.75" customHeight="1" thickBot="1">
      <c r="A152" s="238" t="s">
        <v>11</v>
      </c>
      <c r="B152" s="54" t="s">
        <v>356</v>
      </c>
      <c r="C152" s="234"/>
      <c r="D152" s="234"/>
      <c r="E152" s="112"/>
    </row>
    <row r="153" spans="1:5" ht="12" customHeight="1" thickBot="1">
      <c r="A153" s="238" t="s">
        <v>12</v>
      </c>
      <c r="B153" s="54" t="s">
        <v>357</v>
      </c>
      <c r="C153" s="204">
        <f>C133+C140+C145+C151+C152</f>
        <v>0</v>
      </c>
      <c r="D153" s="204">
        <v>0</v>
      </c>
      <c r="E153" s="112"/>
    </row>
    <row r="154" spans="1:5" ht="15" customHeight="1" thickBot="1">
      <c r="A154" s="25" t="s">
        <v>13</v>
      </c>
      <c r="B154" s="54" t="s">
        <v>359</v>
      </c>
      <c r="C154" s="204">
        <f>C129+C133+C140+C146+C152+C153</f>
        <v>0</v>
      </c>
      <c r="D154" s="204">
        <f>D129+D133+D140+D146+D152+D153</f>
        <v>1189</v>
      </c>
      <c r="E154" s="204">
        <f>+E129+E133+E140+E146+E152+E153</f>
        <v>1189</v>
      </c>
    </row>
    <row r="155" spans="1:5" ht="13.5" thickBot="1">
      <c r="A155" s="223" t="s">
        <v>14</v>
      </c>
      <c r="B155" s="170" t="s">
        <v>358</v>
      </c>
      <c r="C155" s="204">
        <f>+C128+C154</f>
        <v>75307</v>
      </c>
      <c r="D155" s="204">
        <f>+D128+D154</f>
        <v>6696</v>
      </c>
      <c r="E155" s="204">
        <f>+E128+E154</f>
        <v>82003</v>
      </c>
    </row>
    <row r="156" spans="1:5" ht="15" customHeight="1" thickBot="1">
      <c r="A156" s="173"/>
      <c r="B156" s="174"/>
      <c r="C156" s="175"/>
      <c r="D156" s="175"/>
      <c r="E156" s="175"/>
    </row>
    <row r="157" spans="1:5" ht="14.25" customHeight="1" thickBot="1">
      <c r="A157" s="91" t="s">
        <v>398</v>
      </c>
      <c r="B157" s="92"/>
      <c r="C157" s="52">
        <v>7</v>
      </c>
      <c r="D157" s="52">
        <v>-1</v>
      </c>
      <c r="E157" s="52">
        <v>6</v>
      </c>
    </row>
    <row r="158" spans="1:5" ht="13.5" thickBot="1">
      <c r="A158" s="91" t="s">
        <v>122</v>
      </c>
      <c r="B158" s="92"/>
      <c r="C158" s="52">
        <v>5</v>
      </c>
      <c r="D158" s="52">
        <v>3</v>
      </c>
      <c r="E158" s="52">
        <v>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BreakPreview" zoomScale="85" zoomScaleNormal="130" zoomScaleSheetLayoutView="85" workbookViewId="0" topLeftCell="A1">
      <selection activeCell="E159" sqref="E159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+CONCATENATE("3.1.2. melléklet a ……/",LEFT(ÖSSZEFÜGGÉSEK!C5,4),". (….) önkormányzati rendelethez")</f>
        <v>3.1.2.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 t="s">
        <v>38</v>
      </c>
      <c r="D2" s="161"/>
      <c r="E2" s="161" t="s">
        <v>38</v>
      </c>
    </row>
    <row r="3" spans="1:5" s="44" customFormat="1" ht="16.5" thickBot="1">
      <c r="A3" s="81" t="s">
        <v>120</v>
      </c>
      <c r="B3" s="160" t="s">
        <v>312</v>
      </c>
      <c r="C3" s="237" t="s">
        <v>45</v>
      </c>
      <c r="D3" s="237"/>
      <c r="E3" s="237" t="s">
        <v>38</v>
      </c>
    </row>
    <row r="4" spans="1:5" s="45" customFormat="1" ht="15.75" customHeight="1" thickBot="1">
      <c r="A4" s="82"/>
      <c r="B4" s="82"/>
      <c r="C4" s="83" t="s">
        <v>39</v>
      </c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f>+C9+C10+C11+C12+C13+C14</f>
        <v>0</v>
      </c>
      <c r="D8" s="103">
        <f>+D9+D10+D11+D12+D13+D14</f>
        <v>0</v>
      </c>
      <c r="E8" s="103">
        <f>+E9+E10+E11+E12+E13+E14</f>
        <v>0</v>
      </c>
    </row>
    <row r="9" spans="1:5" s="46" customFormat="1" ht="12" customHeight="1">
      <c r="A9" s="212" t="s">
        <v>61</v>
      </c>
      <c r="B9" s="194" t="s">
        <v>149</v>
      </c>
      <c r="C9" s="106"/>
      <c r="D9" s="106"/>
      <c r="E9" s="106">
        <f aca="true" t="shared" si="0" ref="E9:E14">C9+D9</f>
        <v>0</v>
      </c>
    </row>
    <row r="10" spans="1:5" s="47" customFormat="1" ht="12" customHeight="1">
      <c r="A10" s="213" t="s">
        <v>62</v>
      </c>
      <c r="B10" s="195" t="s">
        <v>150</v>
      </c>
      <c r="C10" s="105"/>
      <c r="D10" s="105"/>
      <c r="E10" s="106">
        <f t="shared" si="0"/>
        <v>0</v>
      </c>
    </row>
    <row r="11" spans="1:5" s="47" customFormat="1" ht="12" customHeight="1">
      <c r="A11" s="213" t="s">
        <v>63</v>
      </c>
      <c r="B11" s="195" t="s">
        <v>151</v>
      </c>
      <c r="C11" s="105"/>
      <c r="D11" s="105"/>
      <c r="E11" s="106">
        <f t="shared" si="0"/>
        <v>0</v>
      </c>
    </row>
    <row r="12" spans="1:5" s="47" customFormat="1" ht="12" customHeight="1">
      <c r="A12" s="213" t="s">
        <v>64</v>
      </c>
      <c r="B12" s="195" t="s">
        <v>152</v>
      </c>
      <c r="C12" s="105"/>
      <c r="D12" s="105"/>
      <c r="E12" s="106">
        <f t="shared" si="0"/>
        <v>0</v>
      </c>
    </row>
    <row r="13" spans="1:5" s="47" customFormat="1" ht="12" customHeight="1">
      <c r="A13" s="213" t="s">
        <v>81</v>
      </c>
      <c r="B13" s="195" t="s">
        <v>384</v>
      </c>
      <c r="C13" s="105"/>
      <c r="D13" s="105"/>
      <c r="E13" s="106">
        <f t="shared" si="0"/>
        <v>0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/>
      <c r="E14" s="106">
        <f t="shared" si="0"/>
        <v>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0</v>
      </c>
      <c r="D15" s="103">
        <f>+D16+D17+D18+D19+D20</f>
        <v>0</v>
      </c>
      <c r="E15" s="103">
        <f>+E16+E17+E18+E19+E20</f>
        <v>0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/>
      <c r="D20" s="105"/>
      <c r="E20" s="106">
        <f t="shared" si="1"/>
        <v>0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0</v>
      </c>
      <c r="D22" s="103">
        <f>+D23+D24+D25+D26+D27</f>
        <v>0</v>
      </c>
      <c r="E22" s="103">
        <f>+E23+E24+E25+E26+E27</f>
        <v>0</v>
      </c>
    </row>
    <row r="23" spans="1:5" s="47" customFormat="1" ht="12" customHeight="1">
      <c r="A23" s="212" t="s">
        <v>50</v>
      </c>
      <c r="B23" s="194" t="s">
        <v>159</v>
      </c>
      <c r="C23" s="106"/>
      <c r="D23" s="106"/>
      <c r="E23" s="106">
        <f aca="true" t="shared" si="2" ref="E23:E28">C23+D23</f>
        <v>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/>
      <c r="D26" s="105"/>
      <c r="E26" s="106">
        <f t="shared" si="2"/>
        <v>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/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0</v>
      </c>
      <c r="D29" s="109">
        <f>+D30+D34+D35+D36</f>
        <v>0</v>
      </c>
      <c r="E29" s="109">
        <f>+E30+E34+E35+E36</f>
        <v>0</v>
      </c>
    </row>
    <row r="30" spans="1:5" s="47" customFormat="1" ht="12" customHeight="1">
      <c r="A30" s="212" t="s">
        <v>164</v>
      </c>
      <c r="B30" s="194" t="s">
        <v>385</v>
      </c>
      <c r="C30" s="189">
        <f>+C31+C32+C33</f>
        <v>0</v>
      </c>
      <c r="D30" s="189"/>
      <c r="E30" s="106">
        <f aca="true" t="shared" si="3" ref="E30:E36">C30+D30</f>
        <v>0</v>
      </c>
    </row>
    <row r="31" spans="1:5" s="47" customFormat="1" ht="12" customHeight="1">
      <c r="A31" s="213" t="s">
        <v>165</v>
      </c>
      <c r="B31" s="195" t="s">
        <v>170</v>
      </c>
      <c r="C31" s="105"/>
      <c r="D31" s="105"/>
      <c r="E31" s="106">
        <f t="shared" si="3"/>
        <v>0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/>
      <c r="D33" s="105"/>
      <c r="E33" s="106">
        <f t="shared" si="3"/>
        <v>0</v>
      </c>
    </row>
    <row r="34" spans="1:5" s="47" customFormat="1" ht="12" customHeight="1">
      <c r="A34" s="213" t="s">
        <v>167</v>
      </c>
      <c r="B34" s="195" t="s">
        <v>172</v>
      </c>
      <c r="C34" s="105"/>
      <c r="D34" s="105"/>
      <c r="E34" s="106">
        <f t="shared" si="3"/>
        <v>0</v>
      </c>
    </row>
    <row r="35" spans="1:5" s="47" customFormat="1" ht="12" customHeight="1">
      <c r="A35" s="213" t="s">
        <v>168</v>
      </c>
      <c r="B35" s="195" t="s">
        <v>173</v>
      </c>
      <c r="C35" s="105"/>
      <c r="D35" s="105"/>
      <c r="E35" s="106">
        <f t="shared" si="3"/>
        <v>0</v>
      </c>
    </row>
    <row r="36" spans="1:5" s="47" customFormat="1" ht="12" customHeight="1" thickBot="1">
      <c r="A36" s="214" t="s">
        <v>169</v>
      </c>
      <c r="B36" s="196" t="s">
        <v>174</v>
      </c>
      <c r="C36" s="107"/>
      <c r="D36" s="107"/>
      <c r="E36" s="106">
        <f t="shared" si="3"/>
        <v>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0</v>
      </c>
      <c r="D37" s="103">
        <f>SUM(D38:D48)</f>
        <v>0</v>
      </c>
      <c r="E37" s="103">
        <f>SUM(E38:E48)</f>
        <v>0</v>
      </c>
    </row>
    <row r="38" spans="1:5" s="47" customFormat="1" ht="12" customHeight="1">
      <c r="A38" s="212" t="s">
        <v>54</v>
      </c>
      <c r="B38" s="194" t="s">
        <v>177</v>
      </c>
      <c r="C38" s="106"/>
      <c r="D38" s="106"/>
      <c r="E38" s="106">
        <f aca="true" t="shared" si="4" ref="E38:E48">C38+D38</f>
        <v>0</v>
      </c>
    </row>
    <row r="39" spans="1:5" s="47" customFormat="1" ht="12" customHeight="1">
      <c r="A39" s="213" t="s">
        <v>55</v>
      </c>
      <c r="B39" s="195" t="s">
        <v>178</v>
      </c>
      <c r="C39" s="105"/>
      <c r="D39" s="105"/>
      <c r="E39" s="106">
        <f t="shared" si="4"/>
        <v>0</v>
      </c>
    </row>
    <row r="40" spans="1:5" s="47" customFormat="1" ht="12" customHeight="1">
      <c r="A40" s="213" t="s">
        <v>56</v>
      </c>
      <c r="B40" s="195" t="s">
        <v>179</v>
      </c>
      <c r="C40" s="105"/>
      <c r="D40" s="105"/>
      <c r="E40" s="106">
        <f t="shared" si="4"/>
        <v>0</v>
      </c>
    </row>
    <row r="41" spans="1:5" s="47" customFormat="1" ht="12" customHeight="1">
      <c r="A41" s="213" t="s">
        <v>99</v>
      </c>
      <c r="B41" s="195" t="s">
        <v>180</v>
      </c>
      <c r="C41" s="105"/>
      <c r="D41" s="105"/>
      <c r="E41" s="106">
        <f t="shared" si="4"/>
        <v>0</v>
      </c>
    </row>
    <row r="42" spans="1:5" s="47" customFormat="1" ht="12" customHeight="1">
      <c r="A42" s="213" t="s">
        <v>100</v>
      </c>
      <c r="B42" s="195" t="s">
        <v>181</v>
      </c>
      <c r="C42" s="105"/>
      <c r="D42" s="105"/>
      <c r="E42" s="106">
        <f t="shared" si="4"/>
        <v>0</v>
      </c>
    </row>
    <row r="43" spans="1:5" s="47" customFormat="1" ht="12" customHeight="1">
      <c r="A43" s="213" t="s">
        <v>101</v>
      </c>
      <c r="B43" s="195" t="s">
        <v>182</v>
      </c>
      <c r="C43" s="105"/>
      <c r="D43" s="105"/>
      <c r="E43" s="106">
        <f t="shared" si="4"/>
        <v>0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/>
      <c r="D45" s="105"/>
      <c r="E45" s="106">
        <f t="shared" si="4"/>
        <v>0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/>
      <c r="D48" s="182"/>
      <c r="E48" s="106">
        <f t="shared" si="4"/>
        <v>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/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0</v>
      </c>
      <c r="D55" s="103">
        <f>SUM(D56:D58)</f>
        <v>0</v>
      </c>
      <c r="E55" s="103">
        <f>SUM(E56:E58)</f>
        <v>0</v>
      </c>
    </row>
    <row r="56" spans="1:5" s="47" customFormat="1" ht="12" customHeight="1">
      <c r="A56" s="212" t="s">
        <v>59</v>
      </c>
      <c r="B56" s="194" t="s">
        <v>197</v>
      </c>
      <c r="C56" s="106"/>
      <c r="D56" s="106"/>
      <c r="E56" s="106">
        <f>C56+D56</f>
        <v>0</v>
      </c>
    </row>
    <row r="57" spans="1:5" s="47" customFormat="1" ht="12" customHeight="1">
      <c r="A57" s="213" t="s">
        <v>60</v>
      </c>
      <c r="B57" s="195" t="s">
        <v>308</v>
      </c>
      <c r="C57" s="105"/>
      <c r="D57" s="105"/>
      <c r="E57" s="106">
        <f>C57+D57</f>
        <v>0</v>
      </c>
    </row>
    <row r="58" spans="1:5" s="47" customFormat="1" ht="12" customHeight="1">
      <c r="A58" s="213" t="s">
        <v>200</v>
      </c>
      <c r="B58" s="195" t="s">
        <v>198</v>
      </c>
      <c r="C58" s="105"/>
      <c r="D58" s="105"/>
      <c r="E58" s="106">
        <f>C58+D58</f>
        <v>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f>+C8+C15+C22+C29+C37+C49+C55+C60</f>
        <v>0</v>
      </c>
      <c r="D65" s="109">
        <f>+D8+D15+D22+D29+D37+D49+D55+D60</f>
        <v>0</v>
      </c>
      <c r="E65" s="109">
        <f>+E8+E15+E22+E29+E37+E49+E55+E60</f>
        <v>0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/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/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/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0</v>
      </c>
      <c r="D75" s="103">
        <f>SUM(D76:D77)</f>
        <v>0</v>
      </c>
      <c r="E75" s="103">
        <f>SUM(E76:E77)</f>
        <v>0</v>
      </c>
    </row>
    <row r="76" spans="1:5" s="47" customFormat="1" ht="12" customHeight="1">
      <c r="A76" s="212" t="s">
        <v>243</v>
      </c>
      <c r="B76" s="194" t="s">
        <v>221</v>
      </c>
      <c r="C76" s="108"/>
      <c r="D76" s="108"/>
      <c r="E76" s="106">
        <f>C76+D76</f>
        <v>0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0</v>
      </c>
      <c r="D89" s="109">
        <f>+D66+D70+D75+D78+D82+D88+D87</f>
        <v>0</v>
      </c>
      <c r="E89" s="109">
        <f>+E66+E70+E75+E78+E82+E88+E87</f>
        <v>0</v>
      </c>
    </row>
    <row r="90" spans="1:5" s="46" customFormat="1" ht="12" customHeight="1" thickBot="1">
      <c r="A90" s="219" t="s">
        <v>388</v>
      </c>
      <c r="B90" s="202" t="s">
        <v>389</v>
      </c>
      <c r="C90" s="109">
        <f>+C65+C89</f>
        <v>0</v>
      </c>
      <c r="D90" s="109">
        <f>+D65+D89</f>
        <v>0</v>
      </c>
      <c r="E90" s="109">
        <f>+E65+E89</f>
        <v>0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+C94+C95+C96+C97+C98+C111</f>
        <v>286</v>
      </c>
      <c r="D93" s="102">
        <f>+D94+D95+D96+D97+D98+D111</f>
        <v>0</v>
      </c>
      <c r="E93" s="102">
        <f>+E94+E95+E96+E97+E98+E111</f>
        <v>286</v>
      </c>
    </row>
    <row r="94" spans="1:5" ht="12" customHeight="1">
      <c r="A94" s="220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213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213" t="s">
        <v>63</v>
      </c>
      <c r="B96" s="6" t="s">
        <v>80</v>
      </c>
      <c r="C96" s="107">
        <v>286</v>
      </c>
      <c r="D96" s="107"/>
      <c r="E96" s="106">
        <f t="shared" si="5"/>
        <v>286</v>
      </c>
    </row>
    <row r="97" spans="1:5" ht="12" customHeight="1">
      <c r="A97" s="213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213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213" t="s">
        <v>65</v>
      </c>
      <c r="B99" s="6" t="s">
        <v>390</v>
      </c>
      <c r="C99" s="107"/>
      <c r="D99" s="107"/>
      <c r="E99" s="106">
        <f t="shared" si="5"/>
        <v>0</v>
      </c>
    </row>
    <row r="100" spans="1:5" ht="12" customHeight="1">
      <c r="A100" s="213" t="s">
        <v>66</v>
      </c>
      <c r="B100" s="65" t="s">
        <v>327</v>
      </c>
      <c r="C100" s="107"/>
      <c r="D100" s="107"/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/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213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5"/>
      <c r="D110" s="105"/>
      <c r="E110" s="106">
        <f t="shared" si="5"/>
        <v>0</v>
      </c>
    </row>
    <row r="111" spans="1:5" ht="12" customHeight="1">
      <c r="A111" s="213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214" t="s">
        <v>330</v>
      </c>
      <c r="B112" s="6" t="s">
        <v>391</v>
      </c>
      <c r="C112" s="107"/>
      <c r="D112" s="107"/>
      <c r="E112" s="106">
        <f t="shared" si="5"/>
        <v>0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103">
        <f>+C115+C117+C119</f>
        <v>0</v>
      </c>
      <c r="D114" s="103">
        <f>+D115+D117+D119</f>
        <v>0</v>
      </c>
      <c r="E114" s="103">
        <f>+E115+E117+E119</f>
        <v>0</v>
      </c>
    </row>
    <row r="115" spans="1:5" ht="12" customHeight="1">
      <c r="A115" s="212" t="s">
        <v>67</v>
      </c>
      <c r="B115" s="6" t="s">
        <v>126</v>
      </c>
      <c r="C115" s="106"/>
      <c r="D115" s="106"/>
      <c r="E115" s="106">
        <f aca="true" t="shared" si="6" ref="E115:E127">C115+D115</f>
        <v>0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f>+C93+C114</f>
        <v>286</v>
      </c>
      <c r="D128" s="103">
        <f>+D93+D114</f>
        <v>0</v>
      </c>
      <c r="E128" s="103">
        <f>+E93+E114</f>
        <v>286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s="48" customFormat="1" ht="12" customHeight="1">
      <c r="A130" s="212" t="s">
        <v>164</v>
      </c>
      <c r="B130" s="7" t="s">
        <v>396</v>
      </c>
      <c r="C130" s="95"/>
      <c r="D130" s="95"/>
      <c r="E130" s="106">
        <f>C130+D130</f>
        <v>0</v>
      </c>
    </row>
    <row r="131" spans="1:5" ht="12" customHeight="1">
      <c r="A131" s="212" t="s">
        <v>167</v>
      </c>
      <c r="B131" s="7" t="s">
        <v>343</v>
      </c>
      <c r="C131" s="95"/>
      <c r="D131" s="95"/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+C134+C135+C136+C137+C138+C139</f>
        <v>0</v>
      </c>
      <c r="D133" s="103">
        <f>+D134+D135+D136+D137+D138+D139</f>
        <v>0</v>
      </c>
      <c r="E133" s="103">
        <f>+E134+E135+E136+E137+E138+E139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+C141+C142+C144+C145+C143</f>
        <v>0</v>
      </c>
      <c r="D140" s="109">
        <f>+D141+D142+D144+D145+D143</f>
        <v>0</v>
      </c>
      <c r="E140" s="109">
        <f>+E141+E142+E144+E145+E143</f>
        <v>0</v>
      </c>
      <c r="I140" s="94"/>
    </row>
    <row r="141" spans="1:5" ht="12.75">
      <c r="A141" s="212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/>
      <c r="D142" s="95"/>
      <c r="E142" s="106">
        <f>C142+D142</f>
        <v>0</v>
      </c>
    </row>
    <row r="143" spans="1:5" s="48" customFormat="1" ht="12" customHeight="1">
      <c r="A143" s="212" t="s">
        <v>188</v>
      </c>
      <c r="B143" s="7" t="s">
        <v>401</v>
      </c>
      <c r="C143" s="95"/>
      <c r="D143" s="95"/>
      <c r="E143" s="106">
        <f>C143+D143</f>
        <v>0</v>
      </c>
    </row>
    <row r="144" spans="1:5" s="48" customFormat="1" ht="12" customHeight="1">
      <c r="A144" s="212" t="s">
        <v>189</v>
      </c>
      <c r="B144" s="7" t="s">
        <v>350</v>
      </c>
      <c r="C144" s="95"/>
      <c r="D144" s="95"/>
      <c r="E144" s="106">
        <f>C144+D144</f>
        <v>0</v>
      </c>
    </row>
    <row r="145" spans="1:5" s="48" customFormat="1" ht="12" customHeight="1" thickBot="1">
      <c r="A145" s="221" t="s">
        <v>190</v>
      </c>
      <c r="B145" s="5" t="s">
        <v>294</v>
      </c>
      <c r="C145" s="95"/>
      <c r="D145" s="95"/>
      <c r="E145" s="106">
        <f>C145+D145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112">
        <f>+C147+C148+C149+C150+C151</f>
        <v>0</v>
      </c>
      <c r="D146" s="112">
        <f>+D147+D148+D149+D150+D151</f>
        <v>0</v>
      </c>
      <c r="E146" s="112">
        <f>+E147+E148+E149+E150+E151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95"/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95"/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95"/>
    </row>
    <row r="150" spans="1:5" ht="12.75" customHeight="1">
      <c r="A150" s="212" t="s">
        <v>201</v>
      </c>
      <c r="B150" s="7" t="s">
        <v>397</v>
      </c>
      <c r="C150" s="95"/>
      <c r="D150" s="95"/>
      <c r="E150" s="95"/>
    </row>
    <row r="151" spans="1:5" ht="12.75" customHeight="1" thickBot="1">
      <c r="A151" s="221" t="s">
        <v>352</v>
      </c>
      <c r="B151" s="5" t="s">
        <v>355</v>
      </c>
      <c r="C151" s="96"/>
      <c r="D151" s="96"/>
      <c r="E151" s="96"/>
    </row>
    <row r="152" spans="1:5" ht="12.75" customHeight="1" thickBot="1">
      <c r="A152" s="238" t="s">
        <v>11</v>
      </c>
      <c r="B152" s="54" t="s">
        <v>356</v>
      </c>
      <c r="C152" s="112"/>
      <c r="D152" s="112"/>
      <c r="E152" s="112"/>
    </row>
    <row r="153" spans="1:5" ht="12" customHeight="1" thickBot="1">
      <c r="A153" s="238" t="s">
        <v>12</v>
      </c>
      <c r="B153" s="54" t="s">
        <v>357</v>
      </c>
      <c r="C153" s="112"/>
      <c r="D153" s="112"/>
      <c r="E153" s="112"/>
    </row>
    <row r="154" spans="1:5" ht="15" customHeight="1" thickBot="1">
      <c r="A154" s="25" t="s">
        <v>13</v>
      </c>
      <c r="B154" s="54" t="s">
        <v>359</v>
      </c>
      <c r="C154" s="204">
        <f>+C129+C133+C140+C146+C152+C153</f>
        <v>0</v>
      </c>
      <c r="D154" s="204">
        <f>+D129+D133+D140+D146+D152+D153</f>
        <v>0</v>
      </c>
      <c r="E154" s="204">
        <f>+E129+E133+E140+E146+E152+E153</f>
        <v>0</v>
      </c>
    </row>
    <row r="155" spans="1:5" ht="13.5" thickBot="1">
      <c r="A155" s="223" t="s">
        <v>14</v>
      </c>
      <c r="B155" s="170" t="s">
        <v>358</v>
      </c>
      <c r="C155" s="204">
        <f>+C128+C154</f>
        <v>286</v>
      </c>
      <c r="D155" s="204">
        <f>+D128+D154</f>
        <v>0</v>
      </c>
      <c r="E155" s="204">
        <f>+E128+E154</f>
        <v>286</v>
      </c>
    </row>
    <row r="156" spans="1:5" ht="15" customHeight="1" thickBot="1">
      <c r="A156" s="173"/>
      <c r="B156" s="174"/>
      <c r="C156" s="175"/>
      <c r="D156" s="175"/>
      <c r="E156" s="175"/>
    </row>
    <row r="157" spans="1:5" ht="14.25" customHeight="1" thickBot="1">
      <c r="A157" s="91" t="s">
        <v>398</v>
      </c>
      <c r="B157" s="92"/>
      <c r="C157" s="52"/>
      <c r="D157" s="52"/>
      <c r="E157" s="52">
        <v>0</v>
      </c>
    </row>
    <row r="158" spans="1:5" ht="13.5" thickBot="1">
      <c r="A158" s="91" t="s">
        <v>122</v>
      </c>
      <c r="B158" s="92"/>
      <c r="C158" s="52"/>
      <c r="D158" s="52"/>
      <c r="E158" s="5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BreakPreview" zoomScale="85" zoomScaleNormal="130" zoomScaleSheetLayoutView="85" workbookViewId="0" topLeftCell="A1">
      <selection activeCell="E159" sqref="E159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+CONCATENATE("3.1.3 melléklet a ……/",LEFT(ÖSSZEFÜGGÉSEK!C5,4),". (….) önkormányzati rendelethez")</f>
        <v>3.1.3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 t="s">
        <v>38</v>
      </c>
      <c r="D2" s="161"/>
      <c r="E2" s="161" t="s">
        <v>38</v>
      </c>
    </row>
    <row r="3" spans="1:5" s="44" customFormat="1" ht="16.5" thickBot="1">
      <c r="A3" s="81" t="s">
        <v>120</v>
      </c>
      <c r="B3" s="160" t="s">
        <v>400</v>
      </c>
      <c r="C3" s="237" t="s">
        <v>313</v>
      </c>
      <c r="D3" s="237"/>
      <c r="E3" s="237" t="s">
        <v>38</v>
      </c>
    </row>
    <row r="4" spans="1:5" s="45" customFormat="1" ht="15.75" customHeight="1" thickBot="1">
      <c r="A4" s="82"/>
      <c r="B4" s="82"/>
      <c r="C4" s="83" t="s">
        <v>39</v>
      </c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f>+C9+C10+C11+C12+C13+C14</f>
        <v>0</v>
      </c>
      <c r="D8" s="103">
        <f>+D9+D10+D11+D12+D13+D14</f>
        <v>0</v>
      </c>
      <c r="E8" s="103">
        <f>+E9+E10+E11+E12+E13+E14</f>
        <v>0</v>
      </c>
    </row>
    <row r="9" spans="1:5" s="46" customFormat="1" ht="12" customHeight="1">
      <c r="A9" s="212" t="s">
        <v>61</v>
      </c>
      <c r="B9" s="194" t="s">
        <v>149</v>
      </c>
      <c r="C9" s="106"/>
      <c r="D9" s="106"/>
      <c r="E9" s="106">
        <f aca="true" t="shared" si="0" ref="E9:E14">C9+D9</f>
        <v>0</v>
      </c>
    </row>
    <row r="10" spans="1:5" s="47" customFormat="1" ht="12" customHeight="1">
      <c r="A10" s="213" t="s">
        <v>62</v>
      </c>
      <c r="B10" s="195" t="s">
        <v>150</v>
      </c>
      <c r="C10" s="105"/>
      <c r="D10" s="105"/>
      <c r="E10" s="106">
        <f t="shared" si="0"/>
        <v>0</v>
      </c>
    </row>
    <row r="11" spans="1:5" s="47" customFormat="1" ht="12" customHeight="1">
      <c r="A11" s="213" t="s">
        <v>63</v>
      </c>
      <c r="B11" s="195" t="s">
        <v>151</v>
      </c>
      <c r="C11" s="105"/>
      <c r="D11" s="105"/>
      <c r="E11" s="106">
        <f t="shared" si="0"/>
        <v>0</v>
      </c>
    </row>
    <row r="12" spans="1:5" s="47" customFormat="1" ht="12" customHeight="1">
      <c r="A12" s="213" t="s">
        <v>64</v>
      </c>
      <c r="B12" s="195" t="s">
        <v>152</v>
      </c>
      <c r="C12" s="105"/>
      <c r="D12" s="105"/>
      <c r="E12" s="106">
        <f t="shared" si="0"/>
        <v>0</v>
      </c>
    </row>
    <row r="13" spans="1:5" s="47" customFormat="1" ht="12" customHeight="1">
      <c r="A13" s="213" t="s">
        <v>81</v>
      </c>
      <c r="B13" s="195" t="s">
        <v>384</v>
      </c>
      <c r="C13" s="105"/>
      <c r="D13" s="105"/>
      <c r="E13" s="106">
        <f t="shared" si="0"/>
        <v>0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/>
      <c r="E14" s="106">
        <f t="shared" si="0"/>
        <v>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0</v>
      </c>
      <c r="D15" s="103">
        <f>+D16+D17+D18+D19+D20</f>
        <v>0</v>
      </c>
      <c r="E15" s="103">
        <f>+E16+E17+E18+E19+E20</f>
        <v>0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/>
      <c r="D20" s="105"/>
      <c r="E20" s="106">
        <f t="shared" si="1"/>
        <v>0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0</v>
      </c>
      <c r="D22" s="103">
        <f>+D23+D24+D25+D26+D27</f>
        <v>0</v>
      </c>
      <c r="E22" s="103">
        <f>+E23+E24+E25+E26+E27</f>
        <v>0</v>
      </c>
    </row>
    <row r="23" spans="1:5" s="47" customFormat="1" ht="12" customHeight="1">
      <c r="A23" s="212" t="s">
        <v>50</v>
      </c>
      <c r="B23" s="194" t="s">
        <v>159</v>
      </c>
      <c r="C23" s="106"/>
      <c r="D23" s="106"/>
      <c r="E23" s="106">
        <f aca="true" t="shared" si="2" ref="E23:E28">C23+D23</f>
        <v>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/>
      <c r="D26" s="105"/>
      <c r="E26" s="106">
        <f t="shared" si="2"/>
        <v>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/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0</v>
      </c>
      <c r="D29" s="109">
        <f>+D30+D34+D35+D36</f>
        <v>0</v>
      </c>
      <c r="E29" s="109">
        <f>+E30+E34+E35+E36</f>
        <v>0</v>
      </c>
    </row>
    <row r="30" spans="1:5" s="47" customFormat="1" ht="12" customHeight="1">
      <c r="A30" s="212" t="s">
        <v>164</v>
      </c>
      <c r="B30" s="194" t="s">
        <v>385</v>
      </c>
      <c r="C30" s="189">
        <f>+C31+C32+C33</f>
        <v>0</v>
      </c>
      <c r="D30" s="189"/>
      <c r="E30" s="106">
        <f aca="true" t="shared" si="3" ref="E30:E36">C30+D30</f>
        <v>0</v>
      </c>
    </row>
    <row r="31" spans="1:5" s="47" customFormat="1" ht="12" customHeight="1">
      <c r="A31" s="213" t="s">
        <v>165</v>
      </c>
      <c r="B31" s="195" t="s">
        <v>170</v>
      </c>
      <c r="C31" s="105"/>
      <c r="D31" s="105"/>
      <c r="E31" s="106">
        <f t="shared" si="3"/>
        <v>0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/>
      <c r="D33" s="105"/>
      <c r="E33" s="106">
        <f t="shared" si="3"/>
        <v>0</v>
      </c>
    </row>
    <row r="34" spans="1:5" s="47" customFormat="1" ht="12" customHeight="1">
      <c r="A34" s="213" t="s">
        <v>167</v>
      </c>
      <c r="B34" s="195" t="s">
        <v>172</v>
      </c>
      <c r="C34" s="105"/>
      <c r="D34" s="105"/>
      <c r="E34" s="106">
        <f t="shared" si="3"/>
        <v>0</v>
      </c>
    </row>
    <row r="35" spans="1:5" s="47" customFormat="1" ht="12" customHeight="1">
      <c r="A35" s="213" t="s">
        <v>168</v>
      </c>
      <c r="B35" s="195" t="s">
        <v>173</v>
      </c>
      <c r="C35" s="105"/>
      <c r="D35" s="105"/>
      <c r="E35" s="106">
        <f t="shared" si="3"/>
        <v>0</v>
      </c>
    </row>
    <row r="36" spans="1:5" s="47" customFormat="1" ht="12" customHeight="1" thickBot="1">
      <c r="A36" s="214" t="s">
        <v>169</v>
      </c>
      <c r="B36" s="196" t="s">
        <v>174</v>
      </c>
      <c r="C36" s="107"/>
      <c r="D36" s="107"/>
      <c r="E36" s="106">
        <f t="shared" si="3"/>
        <v>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0</v>
      </c>
      <c r="D37" s="103">
        <f>SUM(D38:D48)</f>
        <v>0</v>
      </c>
      <c r="E37" s="103">
        <f>SUM(E38:E48)</f>
        <v>0</v>
      </c>
    </row>
    <row r="38" spans="1:5" s="47" customFormat="1" ht="12" customHeight="1">
      <c r="A38" s="212" t="s">
        <v>54</v>
      </c>
      <c r="B38" s="194" t="s">
        <v>177</v>
      </c>
      <c r="C38" s="106"/>
      <c r="D38" s="106"/>
      <c r="E38" s="106">
        <f aca="true" t="shared" si="4" ref="E38:E48">C38+D38</f>
        <v>0</v>
      </c>
    </row>
    <row r="39" spans="1:5" s="47" customFormat="1" ht="12" customHeight="1">
      <c r="A39" s="213" t="s">
        <v>55</v>
      </c>
      <c r="B39" s="195" t="s">
        <v>178</v>
      </c>
      <c r="C39" s="105"/>
      <c r="D39" s="105"/>
      <c r="E39" s="106">
        <f t="shared" si="4"/>
        <v>0</v>
      </c>
    </row>
    <row r="40" spans="1:5" s="47" customFormat="1" ht="12" customHeight="1">
      <c r="A40" s="213" t="s">
        <v>56</v>
      </c>
      <c r="B40" s="195" t="s">
        <v>179</v>
      </c>
      <c r="C40" s="105"/>
      <c r="D40" s="105"/>
      <c r="E40" s="106">
        <f t="shared" si="4"/>
        <v>0</v>
      </c>
    </row>
    <row r="41" spans="1:5" s="47" customFormat="1" ht="12" customHeight="1">
      <c r="A41" s="213" t="s">
        <v>99</v>
      </c>
      <c r="B41" s="195" t="s">
        <v>180</v>
      </c>
      <c r="C41" s="105"/>
      <c r="D41" s="105"/>
      <c r="E41" s="106">
        <f t="shared" si="4"/>
        <v>0</v>
      </c>
    </row>
    <row r="42" spans="1:5" s="47" customFormat="1" ht="12" customHeight="1">
      <c r="A42" s="213" t="s">
        <v>100</v>
      </c>
      <c r="B42" s="195" t="s">
        <v>181</v>
      </c>
      <c r="C42" s="105"/>
      <c r="D42" s="105"/>
      <c r="E42" s="106">
        <f t="shared" si="4"/>
        <v>0</v>
      </c>
    </row>
    <row r="43" spans="1:5" s="47" customFormat="1" ht="12" customHeight="1">
      <c r="A43" s="213" t="s">
        <v>101</v>
      </c>
      <c r="B43" s="195" t="s">
        <v>182</v>
      </c>
      <c r="C43" s="105"/>
      <c r="D43" s="105"/>
      <c r="E43" s="106">
        <f t="shared" si="4"/>
        <v>0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/>
      <c r="D45" s="105"/>
      <c r="E45" s="106">
        <f t="shared" si="4"/>
        <v>0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/>
      <c r="D48" s="182"/>
      <c r="E48" s="106">
        <f t="shared" si="4"/>
        <v>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/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0</v>
      </c>
      <c r="D55" s="103">
        <f>SUM(D56:D58)</f>
        <v>0</v>
      </c>
      <c r="E55" s="103">
        <f>SUM(E56:E58)</f>
        <v>0</v>
      </c>
    </row>
    <row r="56" spans="1:5" s="47" customFormat="1" ht="12" customHeight="1">
      <c r="A56" s="212" t="s">
        <v>59</v>
      </c>
      <c r="B56" s="194" t="s">
        <v>197</v>
      </c>
      <c r="C56" s="106"/>
      <c r="D56" s="106"/>
      <c r="E56" s="106">
        <f>C56+D56</f>
        <v>0</v>
      </c>
    </row>
    <row r="57" spans="1:5" s="47" customFormat="1" ht="12" customHeight="1">
      <c r="A57" s="213" t="s">
        <v>60</v>
      </c>
      <c r="B57" s="195" t="s">
        <v>308</v>
      </c>
      <c r="C57" s="105"/>
      <c r="D57" s="105"/>
      <c r="E57" s="106">
        <f>C57+D57</f>
        <v>0</v>
      </c>
    </row>
    <row r="58" spans="1:5" s="47" customFormat="1" ht="12" customHeight="1">
      <c r="A58" s="213" t="s">
        <v>200</v>
      </c>
      <c r="B58" s="195" t="s">
        <v>198</v>
      </c>
      <c r="C58" s="105"/>
      <c r="D58" s="105"/>
      <c r="E58" s="106">
        <f>C58+D58</f>
        <v>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f>+C8+C15+C22+C29+C37+C49+C55+C60</f>
        <v>0</v>
      </c>
      <c r="D65" s="109">
        <f>+D8+D15+D22+D29+D37+D49+D55+D60</f>
        <v>0</v>
      </c>
      <c r="E65" s="109">
        <f>+E8+E15+E22+E29+E37+E49+E55+E60</f>
        <v>0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/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/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/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0</v>
      </c>
      <c r="D75" s="103">
        <f>SUM(D76:D77)</f>
        <v>0</v>
      </c>
      <c r="E75" s="103">
        <f>SUM(E76:E77)</f>
        <v>0</v>
      </c>
    </row>
    <row r="76" spans="1:5" s="47" customFormat="1" ht="12" customHeight="1">
      <c r="A76" s="212" t="s">
        <v>243</v>
      </c>
      <c r="B76" s="194" t="s">
        <v>221</v>
      </c>
      <c r="C76" s="108"/>
      <c r="D76" s="108"/>
      <c r="E76" s="106">
        <f>C76+D76</f>
        <v>0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0</v>
      </c>
      <c r="D89" s="109">
        <f>+D66+D70+D75+D78+D82+D88+D87</f>
        <v>0</v>
      </c>
      <c r="E89" s="109">
        <f>+E66+E70+E75+E78+E82+E88+E87</f>
        <v>0</v>
      </c>
    </row>
    <row r="90" spans="1:5" s="46" customFormat="1" ht="12" customHeight="1" thickBot="1">
      <c r="A90" s="219" t="s">
        <v>388</v>
      </c>
      <c r="B90" s="202" t="s">
        <v>389</v>
      </c>
      <c r="C90" s="109">
        <f>+C65+C89</f>
        <v>0</v>
      </c>
      <c r="D90" s="109">
        <f>+D65+D89</f>
        <v>0</v>
      </c>
      <c r="E90" s="109">
        <f>+E65+E89</f>
        <v>0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+C94+C95+C96+C97+C98+C111</f>
        <v>0</v>
      </c>
      <c r="D93" s="102">
        <f>+D94+D95+D96+D97+D98+D111</f>
        <v>0</v>
      </c>
      <c r="E93" s="239">
        <f>+E94+E95+E96+E97+E98+E111</f>
        <v>0</v>
      </c>
    </row>
    <row r="94" spans="1:5" ht="12" customHeight="1">
      <c r="A94" s="220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213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213" t="s">
        <v>63</v>
      </c>
      <c r="B96" s="6" t="s">
        <v>80</v>
      </c>
      <c r="C96" s="107"/>
      <c r="D96" s="107"/>
      <c r="E96" s="106">
        <f t="shared" si="5"/>
        <v>0</v>
      </c>
    </row>
    <row r="97" spans="1:5" ht="12" customHeight="1">
      <c r="A97" s="213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213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213" t="s">
        <v>65</v>
      </c>
      <c r="B99" s="6" t="s">
        <v>390</v>
      </c>
      <c r="C99" s="107"/>
      <c r="D99" s="107"/>
      <c r="E99" s="106">
        <f t="shared" si="5"/>
        <v>0</v>
      </c>
    </row>
    <row r="100" spans="1:5" ht="12" customHeight="1">
      <c r="A100" s="213" t="s">
        <v>66</v>
      </c>
      <c r="B100" s="65" t="s">
        <v>327</v>
      </c>
      <c r="C100" s="107"/>
      <c r="D100" s="107"/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/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213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5"/>
      <c r="D110" s="105"/>
      <c r="E110" s="106">
        <f t="shared" si="5"/>
        <v>0</v>
      </c>
    </row>
    <row r="111" spans="1:5" ht="12" customHeight="1">
      <c r="A111" s="213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214" t="s">
        <v>330</v>
      </c>
      <c r="B112" s="6" t="s">
        <v>391</v>
      </c>
      <c r="C112" s="107"/>
      <c r="D112" s="107"/>
      <c r="E112" s="106">
        <f t="shared" si="5"/>
        <v>0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103">
        <f>+C115+C117+C119</f>
        <v>0</v>
      </c>
      <c r="D114" s="103">
        <f>+D115+D117+D119</f>
        <v>0</v>
      </c>
      <c r="E114" s="103">
        <f>+E115+E117+E119</f>
        <v>0</v>
      </c>
    </row>
    <row r="115" spans="1:5" ht="12" customHeight="1">
      <c r="A115" s="212" t="s">
        <v>67</v>
      </c>
      <c r="B115" s="6" t="s">
        <v>126</v>
      </c>
      <c r="C115" s="106"/>
      <c r="D115" s="106"/>
      <c r="E115" s="106">
        <f aca="true" t="shared" si="6" ref="E115:E127">C115+D115</f>
        <v>0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f>+C93+C114</f>
        <v>0</v>
      </c>
      <c r="D128" s="103">
        <f>+D93+D114</f>
        <v>0</v>
      </c>
      <c r="E128" s="103">
        <f>+E93+E114</f>
        <v>0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s="48" customFormat="1" ht="12" customHeight="1">
      <c r="A130" s="212" t="s">
        <v>164</v>
      </c>
      <c r="B130" s="7" t="s">
        <v>396</v>
      </c>
      <c r="C130" s="95"/>
      <c r="D130" s="95"/>
      <c r="E130" s="106">
        <f>C130+D130</f>
        <v>0</v>
      </c>
    </row>
    <row r="131" spans="1:5" ht="12" customHeight="1">
      <c r="A131" s="212" t="s">
        <v>167</v>
      </c>
      <c r="B131" s="7" t="s">
        <v>343</v>
      </c>
      <c r="C131" s="95"/>
      <c r="D131" s="95"/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+C134+C135+C136+C137+C138+C139</f>
        <v>0</v>
      </c>
      <c r="D133" s="103">
        <f>+D134+D135+D136+D137+D138+D139</f>
        <v>0</v>
      </c>
      <c r="E133" s="103">
        <f>+E134+E135+E136+E137+E138+E139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+C141+C142+C144+C145+C143</f>
        <v>0</v>
      </c>
      <c r="D140" s="109">
        <f>+D141+D142+D144+D145+D143</f>
        <v>0</v>
      </c>
      <c r="E140" s="109">
        <f>+E141+E142+E144+E145+E143</f>
        <v>0</v>
      </c>
      <c r="I140" s="94"/>
    </row>
    <row r="141" spans="1:5" ht="12.75">
      <c r="A141" s="212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/>
      <c r="D142" s="95"/>
      <c r="E142" s="106">
        <f>C142+D142</f>
        <v>0</v>
      </c>
    </row>
    <row r="143" spans="1:5" s="48" customFormat="1" ht="12" customHeight="1">
      <c r="A143" s="212" t="s">
        <v>188</v>
      </c>
      <c r="B143" s="7" t="s">
        <v>401</v>
      </c>
      <c r="C143" s="95"/>
      <c r="D143" s="95"/>
      <c r="E143" s="106">
        <f>C143+D143</f>
        <v>0</v>
      </c>
    </row>
    <row r="144" spans="1:5" s="48" customFormat="1" ht="12" customHeight="1">
      <c r="A144" s="212" t="s">
        <v>189</v>
      </c>
      <c r="B144" s="7" t="s">
        <v>350</v>
      </c>
      <c r="C144" s="95"/>
      <c r="D144" s="95"/>
      <c r="E144" s="106">
        <f>C144+D144</f>
        <v>0</v>
      </c>
    </row>
    <row r="145" spans="1:5" s="48" customFormat="1" ht="12" customHeight="1" thickBot="1">
      <c r="A145" s="221" t="s">
        <v>190</v>
      </c>
      <c r="B145" s="5" t="s">
        <v>294</v>
      </c>
      <c r="C145" s="95"/>
      <c r="D145" s="95"/>
      <c r="E145" s="106">
        <f>C145+D145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112">
        <f>+C147+C148+C149+C150+C151</f>
        <v>0</v>
      </c>
      <c r="D146" s="112">
        <f>+D147+D148+D149+D150+D151</f>
        <v>0</v>
      </c>
      <c r="E146" s="112">
        <f>+E147+E148+E149+E150+E151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95"/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95"/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95"/>
    </row>
    <row r="150" spans="1:5" ht="12.75" customHeight="1">
      <c r="A150" s="212" t="s">
        <v>201</v>
      </c>
      <c r="B150" s="7" t="s">
        <v>397</v>
      </c>
      <c r="C150" s="95"/>
      <c r="D150" s="95"/>
      <c r="E150" s="95"/>
    </row>
    <row r="151" spans="1:5" ht="12.75" customHeight="1" thickBot="1">
      <c r="A151" s="221" t="s">
        <v>352</v>
      </c>
      <c r="B151" s="5" t="s">
        <v>355</v>
      </c>
      <c r="C151" s="96"/>
      <c r="D151" s="96"/>
      <c r="E151" s="96"/>
    </row>
    <row r="152" spans="1:5" ht="12.75" customHeight="1" thickBot="1">
      <c r="A152" s="238" t="s">
        <v>11</v>
      </c>
      <c r="B152" s="54" t="s">
        <v>356</v>
      </c>
      <c r="C152" s="112"/>
      <c r="D152" s="112"/>
      <c r="E152" s="112"/>
    </row>
    <row r="153" spans="1:5" ht="12" customHeight="1" thickBot="1">
      <c r="A153" s="238" t="s">
        <v>12</v>
      </c>
      <c r="B153" s="54" t="s">
        <v>357</v>
      </c>
      <c r="C153" s="112"/>
      <c r="D153" s="112"/>
      <c r="E153" s="112"/>
    </row>
    <row r="154" spans="1:5" ht="15" customHeight="1" thickBot="1">
      <c r="A154" s="25" t="s">
        <v>13</v>
      </c>
      <c r="B154" s="54" t="s">
        <v>359</v>
      </c>
      <c r="C154" s="204">
        <f>+C129+C133+C140+C146+C152+C153</f>
        <v>0</v>
      </c>
      <c r="D154" s="204">
        <f>+D129+D133+D140+D146+D152+D153</f>
        <v>0</v>
      </c>
      <c r="E154" s="204">
        <f>+E129+E133+E140+E146+E152+E153</f>
        <v>0</v>
      </c>
    </row>
    <row r="155" spans="1:5" ht="13.5" thickBot="1">
      <c r="A155" s="223" t="s">
        <v>14</v>
      </c>
      <c r="B155" s="170" t="s">
        <v>358</v>
      </c>
      <c r="C155" s="204">
        <f>+C128+C154</f>
        <v>0</v>
      </c>
      <c r="D155" s="204">
        <f>+D128+D154</f>
        <v>0</v>
      </c>
      <c r="E155" s="204">
        <f>+E128+E154</f>
        <v>0</v>
      </c>
    </row>
    <row r="156" spans="1:5" ht="15" customHeight="1" thickBot="1">
      <c r="A156" s="173"/>
      <c r="B156" s="174"/>
      <c r="C156" s="175"/>
      <c r="D156" s="175"/>
      <c r="E156" s="175"/>
    </row>
    <row r="157" spans="1:5" ht="14.25" customHeight="1" thickBot="1">
      <c r="A157" s="91" t="s">
        <v>398</v>
      </c>
      <c r="B157" s="92"/>
      <c r="C157" s="52"/>
      <c r="D157" s="52"/>
      <c r="E157" s="52">
        <v>0</v>
      </c>
    </row>
    <row r="158" spans="1:5" ht="13.5" thickBot="1">
      <c r="A158" s="91" t="s">
        <v>122</v>
      </c>
      <c r="B158" s="92"/>
      <c r="C158" s="52"/>
      <c r="D158" s="52"/>
      <c r="E158" s="5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6"/>
  <sheetViews>
    <sheetView tabSelected="1" view="pageLayout" workbookViewId="0" topLeftCell="A1">
      <selection activeCell="A17" sqref="A17"/>
    </sheetView>
  </sheetViews>
  <sheetFormatPr defaultColWidth="9.00390625" defaultRowHeight="12.75"/>
  <cols>
    <col min="1" max="1" width="88.625" style="31" customWidth="1"/>
    <col min="2" max="2" width="27.875" style="31" customWidth="1"/>
    <col min="3" max="3" width="3.50390625" style="31" customWidth="1"/>
    <col min="4" max="16384" width="9.375" style="31" customWidth="1"/>
  </cols>
  <sheetData>
    <row r="1" spans="1:2" ht="47.25" customHeight="1">
      <c r="A1" s="250" t="s">
        <v>429</v>
      </c>
      <c r="B1" s="250"/>
    </row>
    <row r="2" spans="1:2" ht="22.5" customHeight="1" thickBot="1">
      <c r="A2" s="168"/>
      <c r="B2" s="169" t="s">
        <v>1</v>
      </c>
    </row>
    <row r="3" spans="1:2" s="32" customFormat="1" ht="24" customHeight="1" thickBot="1">
      <c r="A3" s="97" t="s">
        <v>36</v>
      </c>
      <c r="B3" s="167" t="s">
        <v>427</v>
      </c>
    </row>
    <row r="4" spans="1:2" s="33" customFormat="1" ht="13.5" thickBot="1">
      <c r="A4" s="71" t="s">
        <v>379</v>
      </c>
      <c r="B4" s="72" t="s">
        <v>380</v>
      </c>
    </row>
    <row r="5" spans="1:2" ht="12.75">
      <c r="A5" s="49" t="s">
        <v>409</v>
      </c>
      <c r="B5" s="183">
        <v>2047140</v>
      </c>
    </row>
    <row r="6" spans="1:2" ht="12.75" customHeight="1">
      <c r="A6" s="50" t="s">
        <v>410</v>
      </c>
      <c r="B6" s="183">
        <v>2816000</v>
      </c>
    </row>
    <row r="7" spans="1:2" ht="12.75">
      <c r="A7" s="50" t="s">
        <v>411</v>
      </c>
      <c r="B7" s="183">
        <v>100000</v>
      </c>
    </row>
    <row r="8" spans="1:2" ht="12.75">
      <c r="A8" s="50" t="s">
        <v>412</v>
      </c>
      <c r="B8" s="183">
        <v>2869280</v>
      </c>
    </row>
    <row r="9" spans="1:2" ht="12.75">
      <c r="A9" s="50" t="s">
        <v>413</v>
      </c>
      <c r="B9" s="183">
        <v>5000000</v>
      </c>
    </row>
    <row r="10" spans="1:2" ht="12.75">
      <c r="A10" s="50" t="s">
        <v>414</v>
      </c>
      <c r="B10" s="183">
        <v>25500</v>
      </c>
    </row>
    <row r="11" spans="1:2" ht="12.75">
      <c r="A11" s="50" t="s">
        <v>420</v>
      </c>
      <c r="B11" s="183">
        <v>7029367</v>
      </c>
    </row>
    <row r="12" spans="1:2" ht="12.75">
      <c r="A12" s="50" t="s">
        <v>415</v>
      </c>
      <c r="B12" s="183">
        <v>1605440</v>
      </c>
    </row>
    <row r="13" spans="1:3" ht="12.75">
      <c r="A13" s="50" t="s">
        <v>416</v>
      </c>
      <c r="B13" s="183">
        <v>3084480</v>
      </c>
      <c r="C13" s="251" t="s">
        <v>399</v>
      </c>
    </row>
    <row r="14" spans="1:3" ht="12.75">
      <c r="A14" s="50" t="s">
        <v>428</v>
      </c>
      <c r="B14" s="183">
        <v>729600</v>
      </c>
      <c r="C14" s="251"/>
    </row>
    <row r="15" spans="1:3" ht="12.75">
      <c r="A15" s="50" t="s">
        <v>417</v>
      </c>
      <c r="B15" s="183">
        <v>1849443</v>
      </c>
      <c r="C15" s="251"/>
    </row>
    <row r="16" spans="1:3" ht="12.75">
      <c r="A16" s="50" t="s">
        <v>418</v>
      </c>
      <c r="B16" s="183">
        <v>1200000</v>
      </c>
      <c r="C16" s="251"/>
    </row>
    <row r="17" spans="1:3" ht="12.75">
      <c r="A17" s="50" t="s">
        <v>419</v>
      </c>
      <c r="B17" s="183">
        <v>1928688</v>
      </c>
      <c r="C17" s="251"/>
    </row>
    <row r="18" spans="1:3" ht="12.75">
      <c r="A18" s="50" t="s">
        <v>430</v>
      </c>
      <c r="B18" s="183">
        <v>1910948</v>
      </c>
      <c r="C18" s="251"/>
    </row>
    <row r="19" spans="1:3" ht="12.75">
      <c r="A19" s="50" t="s">
        <v>316</v>
      </c>
      <c r="B19" s="183">
        <v>599680</v>
      </c>
      <c r="C19" s="251"/>
    </row>
    <row r="20" spans="1:3" ht="12.75">
      <c r="A20" s="50"/>
      <c r="B20" s="183"/>
      <c r="C20" s="251"/>
    </row>
    <row r="21" spans="1:3" ht="12.75">
      <c r="A21" s="50"/>
      <c r="B21" s="183"/>
      <c r="C21" s="251"/>
    </row>
    <row r="22" spans="1:3" ht="12.75">
      <c r="A22" s="50"/>
      <c r="B22" s="183"/>
      <c r="C22" s="251"/>
    </row>
    <row r="23" spans="1:3" ht="12.75">
      <c r="A23" s="50"/>
      <c r="B23" s="183"/>
      <c r="C23" s="251"/>
    </row>
    <row r="24" spans="1:3" ht="12.75">
      <c r="A24" s="50"/>
      <c r="B24" s="183"/>
      <c r="C24" s="251"/>
    </row>
    <row r="25" spans="1:3" ht="13.5" thickBot="1">
      <c r="A25" s="51"/>
      <c r="B25" s="183"/>
      <c r="C25" s="251"/>
    </row>
    <row r="26" spans="1:3" s="35" customFormat="1" ht="19.5" customHeight="1" thickBot="1">
      <c r="A26" s="28" t="s">
        <v>37</v>
      </c>
      <c r="B26" s="34">
        <f>SUM(B5:B25)</f>
        <v>32795566</v>
      </c>
      <c r="C26" s="251"/>
    </row>
  </sheetData>
  <sheetProtection/>
  <mergeCells count="2">
    <mergeCell ref="A1:B1"/>
    <mergeCell ref="C13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27">
      <selection activeCell="D102" sqref="D102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424</v>
      </c>
      <c r="D3" s="29" t="s">
        <v>425</v>
      </c>
      <c r="E3" s="29" t="s">
        <v>426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30475</v>
      </c>
      <c r="D5" s="103">
        <f>+D6+D7+D8+D9+D10+D11</f>
        <v>2321</v>
      </c>
      <c r="E5" s="103">
        <f>+E6+E7+E8+E9+E10+E11</f>
        <v>32796</v>
      </c>
    </row>
    <row r="6" spans="1:5" s="193" customFormat="1" ht="12" customHeight="1">
      <c r="A6" s="13" t="s">
        <v>61</v>
      </c>
      <c r="B6" s="194" t="s">
        <v>149</v>
      </c>
      <c r="C6" s="106">
        <v>14850</v>
      </c>
      <c r="D6" s="106">
        <v>0</v>
      </c>
      <c r="E6" s="106">
        <v>14850</v>
      </c>
    </row>
    <row r="7" spans="1:5" s="193" customFormat="1" ht="12" customHeight="1">
      <c r="A7" s="12" t="s">
        <v>62</v>
      </c>
      <c r="B7" s="195" t="s">
        <v>150</v>
      </c>
      <c r="C7" s="105"/>
      <c r="D7" s="105"/>
      <c r="E7" s="106">
        <f>C7+D7</f>
        <v>0</v>
      </c>
    </row>
    <row r="8" spans="1:5" s="193" customFormat="1" ht="12" customHeight="1">
      <c r="A8" s="12" t="s">
        <v>63</v>
      </c>
      <c r="B8" s="195" t="s">
        <v>151</v>
      </c>
      <c r="C8" s="105">
        <v>14425</v>
      </c>
      <c r="D8" s="105">
        <v>-190</v>
      </c>
      <c r="E8" s="106">
        <f>C8+D8</f>
        <v>14235</v>
      </c>
    </row>
    <row r="9" spans="1:5" s="193" customFormat="1" ht="12" customHeight="1">
      <c r="A9" s="12" t="s">
        <v>64</v>
      </c>
      <c r="B9" s="195" t="s">
        <v>152</v>
      </c>
      <c r="C9" s="105">
        <v>1200</v>
      </c>
      <c r="D9" s="105"/>
      <c r="E9" s="106">
        <f>C9+D9</f>
        <v>1200</v>
      </c>
    </row>
    <row r="10" spans="1:5" s="193" customFormat="1" ht="12" customHeight="1">
      <c r="A10" s="12" t="s">
        <v>81</v>
      </c>
      <c r="B10" s="99" t="s">
        <v>315</v>
      </c>
      <c r="C10" s="105">
        <v>0</v>
      </c>
      <c r="D10" s="105">
        <v>1911</v>
      </c>
      <c r="E10" s="106">
        <f>C10+D10</f>
        <v>1911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>
        <v>600</v>
      </c>
      <c r="E11" s="106">
        <f>C11+D11</f>
        <v>600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4663</v>
      </c>
      <c r="D12" s="103">
        <f>+D13+D14+D15+D16+D17</f>
        <v>3946</v>
      </c>
      <c r="E12" s="103">
        <f>+E13+E14+E15+E16+E17</f>
        <v>8609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0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0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0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0"/>
        <v>0</v>
      </c>
    </row>
    <row r="17" spans="1:5" s="193" customFormat="1" ht="12" customHeight="1">
      <c r="A17" s="12" t="s">
        <v>71</v>
      </c>
      <c r="B17" s="195" t="s">
        <v>156</v>
      </c>
      <c r="C17" s="105">
        <v>4663</v>
      </c>
      <c r="D17" s="105">
        <v>3946</v>
      </c>
      <c r="E17" s="106">
        <f t="shared" si="0"/>
        <v>8609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0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10970</v>
      </c>
      <c r="D19" s="103">
        <f>+D20+D21+D22+D23+D24</f>
        <v>-7220</v>
      </c>
      <c r="E19" s="103">
        <f>+E20+E21+E22+E23+E24</f>
        <v>3750</v>
      </c>
    </row>
    <row r="20" spans="1:5" s="193" customFormat="1" ht="12" customHeight="1">
      <c r="A20" s="13" t="s">
        <v>50</v>
      </c>
      <c r="B20" s="194" t="s">
        <v>159</v>
      </c>
      <c r="C20" s="106"/>
      <c r="D20" s="106">
        <v>0</v>
      </c>
      <c r="E20" s="106">
        <f aca="true" t="shared" si="1" ref="E20:E25">C20+D20</f>
        <v>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1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1"/>
        <v>0</v>
      </c>
    </row>
    <row r="23" spans="1:5" s="193" customFormat="1" ht="12" customHeight="1">
      <c r="A23" s="12" t="s">
        <v>53</v>
      </c>
      <c r="B23" s="195" t="s">
        <v>307</v>
      </c>
      <c r="C23" s="105">
        <v>10970</v>
      </c>
      <c r="D23" s="105">
        <v>-7220</v>
      </c>
      <c r="E23" s="106">
        <f t="shared" si="1"/>
        <v>3750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>
        <v>0</v>
      </c>
      <c r="E24" s="106">
        <f t="shared" si="1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1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17750</v>
      </c>
      <c r="D26" s="109">
        <f>+D27+D31+D32+D33</f>
        <v>0</v>
      </c>
      <c r="E26" s="109">
        <f>+E27+E31+E32+E33</f>
        <v>17750</v>
      </c>
    </row>
    <row r="27" spans="1:5" s="193" customFormat="1" ht="12" customHeight="1">
      <c r="A27" s="13" t="s">
        <v>164</v>
      </c>
      <c r="B27" s="194" t="s">
        <v>322</v>
      </c>
      <c r="C27" s="189">
        <f>+C28+C29+C30</f>
        <v>15189</v>
      </c>
      <c r="D27" s="189">
        <v>0</v>
      </c>
      <c r="E27" s="106">
        <f aca="true" t="shared" si="2" ref="E27:E33">C27+D27</f>
        <v>15189</v>
      </c>
    </row>
    <row r="28" spans="1:5" s="193" customFormat="1" ht="12" customHeight="1">
      <c r="A28" s="12" t="s">
        <v>165</v>
      </c>
      <c r="B28" s="195" t="s">
        <v>170</v>
      </c>
      <c r="C28" s="105">
        <v>5189</v>
      </c>
      <c r="D28" s="105">
        <v>0</v>
      </c>
      <c r="E28" s="106">
        <f t="shared" si="2"/>
        <v>5189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2"/>
        <v>0</v>
      </c>
    </row>
    <row r="30" spans="1:5" s="193" customFormat="1" ht="12" customHeight="1">
      <c r="A30" s="12" t="s">
        <v>320</v>
      </c>
      <c r="B30" s="228" t="s">
        <v>321</v>
      </c>
      <c r="C30" s="105">
        <v>10000</v>
      </c>
      <c r="D30" s="105">
        <v>0</v>
      </c>
      <c r="E30" s="106">
        <f t="shared" si="2"/>
        <v>10000</v>
      </c>
    </row>
    <row r="31" spans="1:5" s="193" customFormat="1" ht="12" customHeight="1">
      <c r="A31" s="12" t="s">
        <v>167</v>
      </c>
      <c r="B31" s="195" t="s">
        <v>172</v>
      </c>
      <c r="C31" s="105">
        <v>2500</v>
      </c>
      <c r="D31" s="105">
        <v>0</v>
      </c>
      <c r="E31" s="106">
        <f t="shared" si="2"/>
        <v>2500</v>
      </c>
    </row>
    <row r="32" spans="1:5" s="193" customFormat="1" ht="12" customHeight="1">
      <c r="A32" s="12" t="s">
        <v>168</v>
      </c>
      <c r="B32" s="195" t="s">
        <v>173</v>
      </c>
      <c r="C32" s="105">
        <v>21</v>
      </c>
      <c r="D32" s="105">
        <v>0</v>
      </c>
      <c r="E32" s="106">
        <f t="shared" si="2"/>
        <v>21</v>
      </c>
    </row>
    <row r="33" spans="1:5" s="193" customFormat="1" ht="12" customHeight="1" thickBot="1">
      <c r="A33" s="14" t="s">
        <v>169</v>
      </c>
      <c r="B33" s="196" t="s">
        <v>174</v>
      </c>
      <c r="C33" s="107">
        <v>40</v>
      </c>
      <c r="D33" s="107">
        <v>0</v>
      </c>
      <c r="E33" s="106">
        <f t="shared" si="2"/>
        <v>40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7090</v>
      </c>
      <c r="D34" s="103">
        <f>SUM(D35:D45)</f>
        <v>7089</v>
      </c>
      <c r="E34" s="103">
        <f>SUM(E35:E45)</f>
        <v>14179</v>
      </c>
    </row>
    <row r="35" spans="1:5" s="193" customFormat="1" ht="12" customHeight="1">
      <c r="A35" s="13" t="s">
        <v>54</v>
      </c>
      <c r="B35" s="194" t="s">
        <v>177</v>
      </c>
      <c r="C35" s="106"/>
      <c r="D35" s="106"/>
      <c r="E35" s="106">
        <f aca="true" t="shared" si="3" ref="E35:E45">C35+D35</f>
        <v>0</v>
      </c>
    </row>
    <row r="36" spans="1:5" s="193" customFormat="1" ht="12" customHeight="1">
      <c r="A36" s="12" t="s">
        <v>55</v>
      </c>
      <c r="B36" s="195" t="s">
        <v>178</v>
      </c>
      <c r="C36" s="105">
        <v>5311</v>
      </c>
      <c r="D36" s="105">
        <v>0</v>
      </c>
      <c r="E36" s="106">
        <f t="shared" si="3"/>
        <v>5311</v>
      </c>
    </row>
    <row r="37" spans="1:5" s="193" customFormat="1" ht="12" customHeight="1">
      <c r="A37" s="12" t="s">
        <v>56</v>
      </c>
      <c r="B37" s="195" t="s">
        <v>179</v>
      </c>
      <c r="C37" s="105">
        <v>77</v>
      </c>
      <c r="D37" s="105">
        <v>0</v>
      </c>
      <c r="E37" s="106">
        <f t="shared" si="3"/>
        <v>77</v>
      </c>
    </row>
    <row r="38" spans="1:5" s="193" customFormat="1" ht="12" customHeight="1">
      <c r="A38" s="12" t="s">
        <v>99</v>
      </c>
      <c r="B38" s="195" t="s">
        <v>180</v>
      </c>
      <c r="C38" s="105">
        <v>307</v>
      </c>
      <c r="D38" s="105">
        <v>0</v>
      </c>
      <c r="E38" s="106">
        <f t="shared" si="3"/>
        <v>307</v>
      </c>
    </row>
    <row r="39" spans="1:5" s="193" customFormat="1" ht="12" customHeight="1">
      <c r="A39" s="12" t="s">
        <v>100</v>
      </c>
      <c r="B39" s="195" t="s">
        <v>181</v>
      </c>
      <c r="C39" s="105">
        <v>0</v>
      </c>
      <c r="D39" s="105">
        <v>7086</v>
      </c>
      <c r="E39" s="106">
        <f t="shared" si="3"/>
        <v>7086</v>
      </c>
    </row>
    <row r="40" spans="1:5" s="193" customFormat="1" ht="12" customHeight="1">
      <c r="A40" s="12" t="s">
        <v>101</v>
      </c>
      <c r="B40" s="195" t="s">
        <v>182</v>
      </c>
      <c r="C40" s="105">
        <v>1395</v>
      </c>
      <c r="D40" s="105">
        <v>0</v>
      </c>
      <c r="E40" s="106">
        <f t="shared" si="3"/>
        <v>1395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3"/>
        <v>0</v>
      </c>
    </row>
    <row r="42" spans="1:5" s="193" customFormat="1" ht="12" customHeight="1">
      <c r="A42" s="12" t="s">
        <v>103</v>
      </c>
      <c r="B42" s="195" t="s">
        <v>184</v>
      </c>
      <c r="C42" s="105">
        <v>0</v>
      </c>
      <c r="D42" s="105">
        <v>3</v>
      </c>
      <c r="E42" s="106">
        <f t="shared" si="3"/>
        <v>3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3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3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>
        <v>0</v>
      </c>
      <c r="D45" s="182">
        <v>0</v>
      </c>
      <c r="E45" s="106">
        <f t="shared" si="3"/>
        <v>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0</v>
      </c>
      <c r="E46" s="103">
        <f>SUM(E47:E51)</f>
        <v>0</v>
      </c>
    </row>
    <row r="47" spans="1:5" s="193" customFormat="1" ht="12" customHeight="1">
      <c r="A47" s="13" t="s">
        <v>57</v>
      </c>
      <c r="B47" s="194" t="s">
        <v>191</v>
      </c>
      <c r="C47" s="224"/>
      <c r="D47" s="224"/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>
        <v>0</v>
      </c>
      <c r="E49" s="106">
        <f>C49+D49</f>
        <v>0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1011</v>
      </c>
      <c r="D52" s="103">
        <f>SUM(D53:D55)</f>
        <v>500</v>
      </c>
      <c r="E52" s="103">
        <f>SUM(E53:E55)</f>
        <v>1511</v>
      </c>
    </row>
    <row r="53" spans="1:5" s="193" customFormat="1" ht="12" customHeight="1">
      <c r="A53" s="13" t="s">
        <v>59</v>
      </c>
      <c r="B53" s="194" t="s">
        <v>197</v>
      </c>
      <c r="C53" s="106">
        <v>0</v>
      </c>
      <c r="D53" s="106">
        <v>0</v>
      </c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>
        <v>1011</v>
      </c>
      <c r="D54" s="105">
        <v>0</v>
      </c>
      <c r="E54" s="106">
        <f>C54+D54</f>
        <v>1011</v>
      </c>
    </row>
    <row r="55" spans="1:5" s="193" customFormat="1" ht="12" customHeight="1">
      <c r="A55" s="12" t="s">
        <v>200</v>
      </c>
      <c r="B55" s="195" t="s">
        <v>198</v>
      </c>
      <c r="C55" s="105">
        <v>0</v>
      </c>
      <c r="D55" s="105">
        <v>500</v>
      </c>
      <c r="E55" s="106">
        <f>C55+D55</f>
        <v>500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v>71959</v>
      </c>
      <c r="D62" s="109">
        <v>6696</v>
      </c>
      <c r="E62" s="109">
        <v>78595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>
        <v>0</v>
      </c>
      <c r="D64" s="108">
        <v>0</v>
      </c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>
        <v>0</v>
      </c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3694</v>
      </c>
      <c r="D72" s="103">
        <f>SUM(D73:D74)</f>
        <v>0</v>
      </c>
      <c r="E72" s="103">
        <f>SUM(E73:E74)</f>
        <v>3694</v>
      </c>
    </row>
    <row r="73" spans="1:5" s="193" customFormat="1" ht="12" customHeight="1">
      <c r="A73" s="13" t="s">
        <v>243</v>
      </c>
      <c r="B73" s="194" t="s">
        <v>221</v>
      </c>
      <c r="C73" s="108">
        <v>3694</v>
      </c>
      <c r="D73" s="108">
        <v>0</v>
      </c>
      <c r="E73" s="106">
        <f>C73+D73</f>
        <v>3694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3694</v>
      </c>
      <c r="D86" s="109">
        <f>+D63+D67+D72+D75+D79+D85+D84</f>
        <v>0</v>
      </c>
      <c r="E86" s="109">
        <f>+E63+E67+E72+E75+E79+E85+E84</f>
        <v>3694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v>75593</v>
      </c>
      <c r="D87" s="109">
        <v>6696</v>
      </c>
      <c r="E87" s="109">
        <v>82289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">
        <v>424</v>
      </c>
      <c r="D91" s="29" t="s">
        <v>425</v>
      </c>
      <c r="E91" s="29" t="s">
        <v>426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53400</v>
      </c>
      <c r="D93" s="102">
        <f>D94+D95+D96+D97+D98+D111</f>
        <v>4751</v>
      </c>
      <c r="E93" s="102">
        <f>E94+E95+E96+E97+E98+E111</f>
        <v>58151</v>
      </c>
    </row>
    <row r="94" spans="1:5" ht="12" customHeight="1">
      <c r="A94" s="15" t="s">
        <v>61</v>
      </c>
      <c r="B94" s="8" t="s">
        <v>34</v>
      </c>
      <c r="C94" s="104">
        <v>20185</v>
      </c>
      <c r="D94" s="104">
        <v>1374</v>
      </c>
      <c r="E94" s="106">
        <f aca="true" t="shared" si="4" ref="E94:E113">C94+D94</f>
        <v>21559</v>
      </c>
    </row>
    <row r="95" spans="1:5" ht="12" customHeight="1">
      <c r="A95" s="12" t="s">
        <v>62</v>
      </c>
      <c r="B95" s="6" t="s">
        <v>107</v>
      </c>
      <c r="C95" s="105">
        <v>4835</v>
      </c>
      <c r="D95" s="105">
        <v>928</v>
      </c>
      <c r="E95" s="106">
        <f t="shared" si="4"/>
        <v>5763</v>
      </c>
    </row>
    <row r="96" spans="1:5" ht="12" customHeight="1">
      <c r="A96" s="12" t="s">
        <v>63</v>
      </c>
      <c r="B96" s="6" t="s">
        <v>80</v>
      </c>
      <c r="C96" s="107">
        <v>20996</v>
      </c>
      <c r="D96" s="107">
        <v>3638</v>
      </c>
      <c r="E96" s="106">
        <f t="shared" si="4"/>
        <v>24634</v>
      </c>
    </row>
    <row r="97" spans="1:5" ht="12" customHeight="1">
      <c r="A97" s="12" t="s">
        <v>64</v>
      </c>
      <c r="B97" s="9" t="s">
        <v>108</v>
      </c>
      <c r="C97" s="107">
        <v>3000</v>
      </c>
      <c r="D97" s="107">
        <v>0</v>
      </c>
      <c r="E97" s="106">
        <f t="shared" si="4"/>
        <v>3000</v>
      </c>
    </row>
    <row r="98" spans="1:5" ht="12" customHeight="1">
      <c r="A98" s="12" t="s">
        <v>72</v>
      </c>
      <c r="B98" s="17" t="s">
        <v>109</v>
      </c>
      <c r="C98" s="107">
        <v>4384</v>
      </c>
      <c r="D98" s="107">
        <v>-1189</v>
      </c>
      <c r="E98" s="106">
        <f t="shared" si="4"/>
        <v>3195</v>
      </c>
    </row>
    <row r="99" spans="1:5" ht="12" customHeight="1">
      <c r="A99" s="12" t="s">
        <v>65</v>
      </c>
      <c r="B99" s="6" t="s">
        <v>328</v>
      </c>
      <c r="C99" s="107">
        <v>0</v>
      </c>
      <c r="D99" s="107">
        <v>5</v>
      </c>
      <c r="E99" s="106">
        <f t="shared" si="4"/>
        <v>5</v>
      </c>
    </row>
    <row r="100" spans="1:5" ht="12" customHeight="1">
      <c r="A100" s="12" t="s">
        <v>66</v>
      </c>
      <c r="B100" s="67" t="s">
        <v>327</v>
      </c>
      <c r="C100" s="107">
        <v>0</v>
      </c>
      <c r="D100" s="107">
        <v>0</v>
      </c>
      <c r="E100" s="106">
        <f t="shared" si="4"/>
        <v>0</v>
      </c>
    </row>
    <row r="101" spans="1:5" ht="12" customHeight="1">
      <c r="A101" s="12" t="s">
        <v>73</v>
      </c>
      <c r="B101" s="67" t="s">
        <v>326</v>
      </c>
      <c r="C101" s="107">
        <v>0</v>
      </c>
      <c r="D101" s="107">
        <v>0</v>
      </c>
      <c r="E101" s="106">
        <f t="shared" si="4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4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4"/>
        <v>0</v>
      </c>
    </row>
    <row r="104" spans="1:5" ht="12" customHeight="1">
      <c r="A104" s="12" t="s">
        <v>76</v>
      </c>
      <c r="B104" s="66" t="s">
        <v>256</v>
      </c>
      <c r="C104" s="107">
        <v>1000</v>
      </c>
      <c r="D104" s="107">
        <v>0</v>
      </c>
      <c r="E104" s="106">
        <f t="shared" si="4"/>
        <v>1000</v>
      </c>
    </row>
    <row r="105" spans="1:5" ht="12" customHeight="1">
      <c r="A105" s="12" t="s">
        <v>78</v>
      </c>
      <c r="B105" s="65" t="s">
        <v>257</v>
      </c>
      <c r="C105" s="107">
        <v>2234</v>
      </c>
      <c r="D105" s="107">
        <v>-544</v>
      </c>
      <c r="E105" s="106">
        <f t="shared" si="4"/>
        <v>1690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4"/>
        <v>0</v>
      </c>
    </row>
    <row r="107" spans="1:5" ht="12" customHeight="1">
      <c r="A107" s="12" t="s">
        <v>252</v>
      </c>
      <c r="B107" s="66" t="s">
        <v>259</v>
      </c>
      <c r="C107" s="107">
        <v>100</v>
      </c>
      <c r="D107" s="107">
        <v>0</v>
      </c>
      <c r="E107" s="106">
        <f t="shared" si="4"/>
        <v>100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4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4"/>
        <v>0</v>
      </c>
    </row>
    <row r="110" spans="1:5" ht="12" customHeight="1">
      <c r="A110" s="14" t="s">
        <v>325</v>
      </c>
      <c r="B110" s="67" t="s">
        <v>262</v>
      </c>
      <c r="C110" s="107">
        <v>950</v>
      </c>
      <c r="D110" s="107">
        <v>-650</v>
      </c>
      <c r="E110" s="106">
        <f t="shared" si="4"/>
        <v>300</v>
      </c>
    </row>
    <row r="111" spans="1:5" ht="12" customHeight="1">
      <c r="A111" s="12" t="s">
        <v>329</v>
      </c>
      <c r="B111" s="9" t="s">
        <v>35</v>
      </c>
      <c r="C111" s="105"/>
      <c r="D111" s="105"/>
      <c r="E111" s="106">
        <f t="shared" si="4"/>
        <v>0</v>
      </c>
    </row>
    <row r="112" spans="1:5" ht="12" customHeight="1">
      <c r="A112" s="12" t="s">
        <v>330</v>
      </c>
      <c r="B112" s="6" t="s">
        <v>332</v>
      </c>
      <c r="C112" s="105"/>
      <c r="D112" s="105"/>
      <c r="E112" s="106">
        <f t="shared" si="4"/>
        <v>0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4"/>
        <v>0</v>
      </c>
    </row>
    <row r="114" spans="1:5" ht="12" customHeight="1" thickBot="1">
      <c r="A114" s="230" t="s">
        <v>5</v>
      </c>
      <c r="B114" s="231" t="s">
        <v>263</v>
      </c>
      <c r="C114" s="232">
        <f>+C115+C117+C119</f>
        <v>22193</v>
      </c>
      <c r="D114" s="232">
        <f>+D115+D117+D119</f>
        <v>756</v>
      </c>
      <c r="E114" s="232">
        <f>+E115+E117+E119</f>
        <v>22949</v>
      </c>
    </row>
    <row r="115" spans="1:5" ht="12" customHeight="1">
      <c r="A115" s="13" t="s">
        <v>67</v>
      </c>
      <c r="B115" s="6" t="s">
        <v>126</v>
      </c>
      <c r="C115" s="106">
        <v>485</v>
      </c>
      <c r="D115" s="106">
        <v>756</v>
      </c>
      <c r="E115" s="106">
        <f aca="true" t="shared" si="5" ref="E115:E127">C115+D115</f>
        <v>1241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5"/>
        <v>0</v>
      </c>
    </row>
    <row r="117" spans="1:5" ht="12" customHeight="1">
      <c r="A117" s="13" t="s">
        <v>69</v>
      </c>
      <c r="B117" s="10" t="s">
        <v>111</v>
      </c>
      <c r="C117" s="105">
        <v>21708</v>
      </c>
      <c r="D117" s="105">
        <v>0</v>
      </c>
      <c r="E117" s="106">
        <f t="shared" si="5"/>
        <v>21708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5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5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5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5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5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5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5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5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5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5"/>
        <v>0</v>
      </c>
    </row>
    <row r="128" spans="1:5" ht="12" customHeight="1" thickBot="1">
      <c r="A128" s="18" t="s">
        <v>6</v>
      </c>
      <c r="B128" s="54" t="s">
        <v>334</v>
      </c>
      <c r="C128" s="103">
        <f>+C93+C114</f>
        <v>75593</v>
      </c>
      <c r="D128" s="103">
        <f>+D93+D114</f>
        <v>5507</v>
      </c>
      <c r="E128" s="103">
        <f>+E93+E114</f>
        <v>81100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ht="12" customHeight="1">
      <c r="A130" s="13" t="s">
        <v>164</v>
      </c>
      <c r="B130" s="10" t="s">
        <v>342</v>
      </c>
      <c r="C130" s="95"/>
      <c r="D130" s="95"/>
      <c r="E130" s="106">
        <f>C130+D130</f>
        <v>0</v>
      </c>
    </row>
    <row r="131" spans="1:5" ht="12" customHeight="1">
      <c r="A131" s="13" t="s">
        <v>167</v>
      </c>
      <c r="B131" s="10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6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6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6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6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6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6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0</v>
      </c>
      <c r="D140" s="109">
        <f>+D141+D142+D143+D144</f>
        <v>1189</v>
      </c>
      <c r="E140" s="109">
        <f>+E141+E142+E143+E144</f>
        <v>1189</v>
      </c>
    </row>
    <row r="141" spans="1:5" ht="12" customHeight="1">
      <c r="A141" s="13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/>
      <c r="D142" s="95">
        <v>1189</v>
      </c>
      <c r="E142" s="106">
        <f>C142+D142</f>
        <v>1189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294</v>
      </c>
      <c r="C144" s="95"/>
      <c r="D144" s="95"/>
      <c r="E144" s="106">
        <f>C144+D144</f>
        <v>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0</v>
      </c>
      <c r="D153" s="204">
        <v>1189</v>
      </c>
      <c r="E153" s="204">
        <f>+E129+E133+E140+E145+E151+E152</f>
        <v>1189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f>+C128+C153</f>
        <v>75593</v>
      </c>
      <c r="D154" s="204">
        <v>6696</v>
      </c>
      <c r="E154" s="204">
        <v>82289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-3634</v>
      </c>
      <c r="D158" s="103">
        <f>+D62-D128</f>
        <v>1189</v>
      </c>
      <c r="E158" s="103">
        <f>+E62-E128</f>
        <v>-2505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3694</v>
      </c>
      <c r="D159" s="103">
        <f>+D86-D153</f>
        <v>-1189</v>
      </c>
      <c r="E159" s="103">
        <f>+E86-E153</f>
        <v>2505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85" r:id="rId1"/>
  <headerFooter alignWithMargins="0">
    <oddHeader>&amp;C&amp;"Times New Roman CE,Félkövér"&amp;12
..............................Önkormányzat
2016.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E155" sqref="E155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424</v>
      </c>
      <c r="D3" s="29" t="s">
        <v>425</v>
      </c>
      <c r="E3" s="29" t="s">
        <v>426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30475</v>
      </c>
      <c r="D5" s="103">
        <f>+D6+D7+D8+D9+D10+D11</f>
        <v>2321</v>
      </c>
      <c r="E5" s="103">
        <f>+E6+E7+E8+E9+E10+E11</f>
        <v>32796</v>
      </c>
    </row>
    <row r="6" spans="1:5" s="193" customFormat="1" ht="12" customHeight="1">
      <c r="A6" s="13" t="s">
        <v>61</v>
      </c>
      <c r="B6" s="194" t="s">
        <v>149</v>
      </c>
      <c r="C6" s="106">
        <v>14850</v>
      </c>
      <c r="D6" s="106">
        <v>0</v>
      </c>
      <c r="E6" s="106">
        <f aca="true" t="shared" si="0" ref="E6:E11">C6+D6</f>
        <v>14850</v>
      </c>
    </row>
    <row r="7" spans="1:5" s="193" customFormat="1" ht="12" customHeight="1">
      <c r="A7" s="12" t="s">
        <v>62</v>
      </c>
      <c r="B7" s="195" t="s">
        <v>150</v>
      </c>
      <c r="C7" s="105"/>
      <c r="D7" s="105"/>
      <c r="E7" s="106">
        <f t="shared" si="0"/>
        <v>0</v>
      </c>
    </row>
    <row r="8" spans="1:5" s="193" customFormat="1" ht="12" customHeight="1">
      <c r="A8" s="12" t="s">
        <v>63</v>
      </c>
      <c r="B8" s="195" t="s">
        <v>151</v>
      </c>
      <c r="C8" s="105">
        <v>14425</v>
      </c>
      <c r="D8" s="105">
        <v>-190</v>
      </c>
      <c r="E8" s="106">
        <f t="shared" si="0"/>
        <v>14235</v>
      </c>
    </row>
    <row r="9" spans="1:5" s="193" customFormat="1" ht="12" customHeight="1">
      <c r="A9" s="12" t="s">
        <v>64</v>
      </c>
      <c r="B9" s="195" t="s">
        <v>152</v>
      </c>
      <c r="C9" s="105">
        <v>1200</v>
      </c>
      <c r="D9" s="105"/>
      <c r="E9" s="106">
        <f t="shared" si="0"/>
        <v>1200</v>
      </c>
    </row>
    <row r="10" spans="1:5" s="193" customFormat="1" ht="12" customHeight="1">
      <c r="A10" s="12" t="s">
        <v>81</v>
      </c>
      <c r="B10" s="99" t="s">
        <v>315</v>
      </c>
      <c r="C10" s="105">
        <v>0</v>
      </c>
      <c r="D10" s="105">
        <v>1911</v>
      </c>
      <c r="E10" s="106">
        <f t="shared" si="0"/>
        <v>1911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>
        <v>600</v>
      </c>
      <c r="E11" s="106">
        <f t="shared" si="0"/>
        <v>600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4663</v>
      </c>
      <c r="D12" s="103">
        <f>+D13+D14+D15+D16+D17</f>
        <v>3946</v>
      </c>
      <c r="E12" s="103">
        <f>+E13+E14+E15+E16+E17</f>
        <v>8609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1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1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1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1"/>
        <v>0</v>
      </c>
    </row>
    <row r="17" spans="1:5" s="193" customFormat="1" ht="12" customHeight="1">
      <c r="A17" s="12" t="s">
        <v>71</v>
      </c>
      <c r="B17" s="195" t="s">
        <v>156</v>
      </c>
      <c r="C17" s="105">
        <v>4663</v>
      </c>
      <c r="D17" s="105">
        <v>3946</v>
      </c>
      <c r="E17" s="106">
        <f t="shared" si="1"/>
        <v>8609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1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10970</v>
      </c>
      <c r="D19" s="103">
        <f>+D20+D21+D22+D23+D24</f>
        <v>-7220</v>
      </c>
      <c r="E19" s="103">
        <f>+E20+E21+E22+E23+E24</f>
        <v>3750</v>
      </c>
    </row>
    <row r="20" spans="1:5" s="193" customFormat="1" ht="12" customHeight="1">
      <c r="A20" s="13" t="s">
        <v>50</v>
      </c>
      <c r="B20" s="194" t="s">
        <v>159</v>
      </c>
      <c r="C20" s="106"/>
      <c r="D20" s="106">
        <v>0</v>
      </c>
      <c r="E20" s="106">
        <f aca="true" t="shared" si="2" ref="E20:E25">C20+D20</f>
        <v>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2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2"/>
        <v>0</v>
      </c>
    </row>
    <row r="23" spans="1:5" s="193" customFormat="1" ht="12" customHeight="1">
      <c r="A23" s="12" t="s">
        <v>53</v>
      </c>
      <c r="B23" s="195" t="s">
        <v>307</v>
      </c>
      <c r="C23" s="105">
        <v>10970</v>
      </c>
      <c r="D23" s="105">
        <v>-7220</v>
      </c>
      <c r="E23" s="106">
        <f t="shared" si="2"/>
        <v>3750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>
        <v>0</v>
      </c>
      <c r="E24" s="106">
        <f t="shared" si="2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2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17751</v>
      </c>
      <c r="D26" s="109">
        <f>+D27+D31+D32+D33</f>
        <v>0</v>
      </c>
      <c r="E26" s="109">
        <f>+E27+E31+E32+E33</f>
        <v>17751</v>
      </c>
    </row>
    <row r="27" spans="1:5" s="193" customFormat="1" ht="12" customHeight="1">
      <c r="A27" s="13" t="s">
        <v>164</v>
      </c>
      <c r="B27" s="194" t="s">
        <v>322</v>
      </c>
      <c r="C27" s="189">
        <v>15190</v>
      </c>
      <c r="D27" s="189">
        <v>0</v>
      </c>
      <c r="E27" s="106">
        <f aca="true" t="shared" si="3" ref="E27:E33">C27+D27</f>
        <v>15190</v>
      </c>
    </row>
    <row r="28" spans="1:5" s="193" customFormat="1" ht="12" customHeight="1">
      <c r="A28" s="12" t="s">
        <v>165</v>
      </c>
      <c r="B28" s="195" t="s">
        <v>170</v>
      </c>
      <c r="C28" s="105">
        <v>5189</v>
      </c>
      <c r="D28" s="105">
        <v>0</v>
      </c>
      <c r="E28" s="106">
        <f t="shared" si="3"/>
        <v>5189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3"/>
        <v>0</v>
      </c>
    </row>
    <row r="30" spans="1:5" s="193" customFormat="1" ht="12" customHeight="1">
      <c r="A30" s="12" t="s">
        <v>320</v>
      </c>
      <c r="B30" s="228" t="s">
        <v>321</v>
      </c>
      <c r="C30" s="105">
        <v>10000</v>
      </c>
      <c r="D30" s="105">
        <v>0</v>
      </c>
      <c r="E30" s="106">
        <f t="shared" si="3"/>
        <v>10000</v>
      </c>
    </row>
    <row r="31" spans="1:5" s="193" customFormat="1" ht="12" customHeight="1">
      <c r="A31" s="12" t="s">
        <v>167</v>
      </c>
      <c r="B31" s="195" t="s">
        <v>172</v>
      </c>
      <c r="C31" s="105">
        <v>2500</v>
      </c>
      <c r="D31" s="105">
        <v>0</v>
      </c>
      <c r="E31" s="106">
        <f t="shared" si="3"/>
        <v>2500</v>
      </c>
    </row>
    <row r="32" spans="1:5" s="193" customFormat="1" ht="12" customHeight="1">
      <c r="A32" s="12" t="s">
        <v>168</v>
      </c>
      <c r="B32" s="195" t="s">
        <v>173</v>
      </c>
      <c r="C32" s="105">
        <v>21</v>
      </c>
      <c r="D32" s="105">
        <v>0</v>
      </c>
      <c r="E32" s="106">
        <f t="shared" si="3"/>
        <v>21</v>
      </c>
    </row>
    <row r="33" spans="1:5" s="193" customFormat="1" ht="12" customHeight="1" thickBot="1">
      <c r="A33" s="14" t="s">
        <v>169</v>
      </c>
      <c r="B33" s="196" t="s">
        <v>174</v>
      </c>
      <c r="C33" s="107">
        <v>40</v>
      </c>
      <c r="D33" s="107">
        <v>0</v>
      </c>
      <c r="E33" s="106">
        <f t="shared" si="3"/>
        <v>40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7090</v>
      </c>
      <c r="D34" s="103">
        <f>SUM(D35:D45)</f>
        <v>7089</v>
      </c>
      <c r="E34" s="103">
        <f>SUM(E35:E45)</f>
        <v>14179</v>
      </c>
    </row>
    <row r="35" spans="1:5" s="193" customFormat="1" ht="12" customHeight="1">
      <c r="A35" s="13" t="s">
        <v>54</v>
      </c>
      <c r="B35" s="194" t="s">
        <v>177</v>
      </c>
      <c r="C35" s="106"/>
      <c r="D35" s="106"/>
      <c r="E35" s="106">
        <f aca="true" t="shared" si="4" ref="E35:E45">C35+D35</f>
        <v>0</v>
      </c>
    </row>
    <row r="36" spans="1:5" s="193" customFormat="1" ht="12" customHeight="1">
      <c r="A36" s="12" t="s">
        <v>55</v>
      </c>
      <c r="B36" s="195" t="s">
        <v>178</v>
      </c>
      <c r="C36" s="105">
        <v>5311</v>
      </c>
      <c r="D36" s="105">
        <v>0</v>
      </c>
      <c r="E36" s="106">
        <f t="shared" si="4"/>
        <v>5311</v>
      </c>
    </row>
    <row r="37" spans="1:5" s="193" customFormat="1" ht="12" customHeight="1">
      <c r="A37" s="12" t="s">
        <v>56</v>
      </c>
      <c r="B37" s="195" t="s">
        <v>179</v>
      </c>
      <c r="C37" s="105">
        <v>77</v>
      </c>
      <c r="D37" s="105">
        <v>0</v>
      </c>
      <c r="E37" s="106">
        <f t="shared" si="4"/>
        <v>77</v>
      </c>
    </row>
    <row r="38" spans="1:5" s="193" customFormat="1" ht="12" customHeight="1">
      <c r="A38" s="12" t="s">
        <v>99</v>
      </c>
      <c r="B38" s="195" t="s">
        <v>180</v>
      </c>
      <c r="C38" s="105">
        <v>307</v>
      </c>
      <c r="D38" s="105">
        <v>0</v>
      </c>
      <c r="E38" s="106">
        <f t="shared" si="4"/>
        <v>307</v>
      </c>
    </row>
    <row r="39" spans="1:5" s="193" customFormat="1" ht="12" customHeight="1">
      <c r="A39" s="12" t="s">
        <v>100</v>
      </c>
      <c r="B39" s="195" t="s">
        <v>181</v>
      </c>
      <c r="C39" s="105">
        <v>0</v>
      </c>
      <c r="D39" s="105">
        <v>7086</v>
      </c>
      <c r="E39" s="106">
        <f t="shared" si="4"/>
        <v>7086</v>
      </c>
    </row>
    <row r="40" spans="1:5" s="193" customFormat="1" ht="12" customHeight="1">
      <c r="A40" s="12" t="s">
        <v>101</v>
      </c>
      <c r="B40" s="195" t="s">
        <v>182</v>
      </c>
      <c r="C40" s="105">
        <v>1395</v>
      </c>
      <c r="D40" s="105">
        <v>0</v>
      </c>
      <c r="E40" s="106">
        <f t="shared" si="4"/>
        <v>1395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4"/>
        <v>0</v>
      </c>
    </row>
    <row r="42" spans="1:5" s="193" customFormat="1" ht="12" customHeight="1">
      <c r="A42" s="12" t="s">
        <v>103</v>
      </c>
      <c r="B42" s="195" t="s">
        <v>184</v>
      </c>
      <c r="C42" s="105">
        <v>0</v>
      </c>
      <c r="D42" s="105">
        <v>3</v>
      </c>
      <c r="E42" s="106">
        <f t="shared" si="4"/>
        <v>3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4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4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>
        <v>0</v>
      </c>
      <c r="D45" s="182">
        <v>0</v>
      </c>
      <c r="E45" s="106">
        <f t="shared" si="4"/>
        <v>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2268</v>
      </c>
      <c r="E46" s="103">
        <f>SUM(E47:E51)</f>
        <v>2268</v>
      </c>
    </row>
    <row r="47" spans="1:5" s="193" customFormat="1" ht="12" customHeight="1">
      <c r="A47" s="13" t="s">
        <v>57</v>
      </c>
      <c r="B47" s="194" t="s">
        <v>191</v>
      </c>
      <c r="C47" s="224"/>
      <c r="D47" s="224"/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>
        <v>2268</v>
      </c>
      <c r="E49" s="106">
        <f>C49+D49</f>
        <v>2268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1011</v>
      </c>
      <c r="D52" s="103">
        <f>SUM(D53:D55)</f>
        <v>500</v>
      </c>
      <c r="E52" s="103">
        <f>SUM(E53:E55)</f>
        <v>1511</v>
      </c>
    </row>
    <row r="53" spans="1:5" s="193" customFormat="1" ht="12" customHeight="1">
      <c r="A53" s="13" t="s">
        <v>59</v>
      </c>
      <c r="B53" s="194" t="s">
        <v>197</v>
      </c>
      <c r="C53" s="106">
        <v>0</v>
      </c>
      <c r="D53" s="106">
        <v>0</v>
      </c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>
        <v>1011</v>
      </c>
      <c r="D54" s="105">
        <v>0</v>
      </c>
      <c r="E54" s="106">
        <f>C54+D54</f>
        <v>1011</v>
      </c>
    </row>
    <row r="55" spans="1:5" s="193" customFormat="1" ht="12" customHeight="1">
      <c r="A55" s="12" t="s">
        <v>200</v>
      </c>
      <c r="B55" s="195" t="s">
        <v>198</v>
      </c>
      <c r="C55" s="105">
        <v>0</v>
      </c>
      <c r="D55" s="105">
        <v>500</v>
      </c>
      <c r="E55" s="106">
        <f>C55+D55</f>
        <v>500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v>71959</v>
      </c>
      <c r="D62" s="109">
        <v>6636</v>
      </c>
      <c r="E62" s="109">
        <v>78595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>
        <v>0</v>
      </c>
      <c r="D64" s="108">
        <v>0</v>
      </c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>
        <v>0</v>
      </c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3694</v>
      </c>
      <c r="D72" s="103">
        <f>SUM(D73:D74)</f>
        <v>0</v>
      </c>
      <c r="E72" s="103">
        <f>SUM(E73:E74)</f>
        <v>3694</v>
      </c>
    </row>
    <row r="73" spans="1:5" s="193" customFormat="1" ht="12" customHeight="1">
      <c r="A73" s="13" t="s">
        <v>243</v>
      </c>
      <c r="B73" s="194" t="s">
        <v>221</v>
      </c>
      <c r="C73" s="108">
        <v>3694</v>
      </c>
      <c r="D73" s="108">
        <v>0</v>
      </c>
      <c r="E73" s="106">
        <f>C73+D73</f>
        <v>3694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3694</v>
      </c>
      <c r="D86" s="109">
        <f>+D63+D67+D72+D75+D79+D85+D84</f>
        <v>0</v>
      </c>
      <c r="E86" s="109">
        <f>+E63+E67+E72+E75+E79+E85+E84</f>
        <v>3694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v>75593</v>
      </c>
      <c r="D87" s="109">
        <v>6636</v>
      </c>
      <c r="E87" s="109">
        <v>82289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">
        <v>424</v>
      </c>
      <c r="D91" s="29" t="s">
        <v>425</v>
      </c>
      <c r="E91" s="29" t="s">
        <v>426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57421</v>
      </c>
      <c r="D93" s="102">
        <f>D94+D95+D96+D97+D98+D111</f>
        <v>7034</v>
      </c>
      <c r="E93" s="102">
        <f>E94+E95+E96+E97+E98+E111</f>
        <v>64455</v>
      </c>
    </row>
    <row r="94" spans="1:5" ht="12" customHeight="1">
      <c r="A94" s="15" t="s">
        <v>61</v>
      </c>
      <c r="B94" s="8" t="s">
        <v>34</v>
      </c>
      <c r="C94" s="104">
        <v>20185</v>
      </c>
      <c r="D94" s="104">
        <v>1374</v>
      </c>
      <c r="E94" s="106">
        <f aca="true" t="shared" si="5" ref="E94:E113">C94+D94</f>
        <v>21559</v>
      </c>
    </row>
    <row r="95" spans="1:5" ht="12" customHeight="1">
      <c r="A95" s="12" t="s">
        <v>62</v>
      </c>
      <c r="B95" s="6" t="s">
        <v>107</v>
      </c>
      <c r="C95" s="105">
        <v>4835</v>
      </c>
      <c r="D95" s="105">
        <v>928</v>
      </c>
      <c r="E95" s="106">
        <f t="shared" si="5"/>
        <v>5763</v>
      </c>
    </row>
    <row r="96" spans="1:5" ht="12" customHeight="1">
      <c r="A96" s="12" t="s">
        <v>63</v>
      </c>
      <c r="B96" s="6" t="s">
        <v>80</v>
      </c>
      <c r="C96" s="107">
        <v>20710</v>
      </c>
      <c r="D96" s="107">
        <v>3638</v>
      </c>
      <c r="E96" s="106">
        <f t="shared" si="5"/>
        <v>24348</v>
      </c>
    </row>
    <row r="97" spans="1:5" ht="12" customHeight="1">
      <c r="A97" s="12" t="s">
        <v>64</v>
      </c>
      <c r="B97" s="9" t="s">
        <v>108</v>
      </c>
      <c r="C97" s="107">
        <v>3000</v>
      </c>
      <c r="D97" s="107">
        <v>0</v>
      </c>
      <c r="E97" s="106">
        <f t="shared" si="5"/>
        <v>3000</v>
      </c>
    </row>
    <row r="98" spans="1:5" ht="12" customHeight="1">
      <c r="A98" s="12" t="s">
        <v>72</v>
      </c>
      <c r="B98" s="17" t="s">
        <v>109</v>
      </c>
      <c r="C98" s="107">
        <v>8691</v>
      </c>
      <c r="D98" s="107">
        <v>1094</v>
      </c>
      <c r="E98" s="106">
        <f t="shared" si="5"/>
        <v>9785</v>
      </c>
    </row>
    <row r="99" spans="1:5" ht="12" customHeight="1">
      <c r="A99" s="12" t="s">
        <v>65</v>
      </c>
      <c r="B99" s="6" t="s">
        <v>328</v>
      </c>
      <c r="C99" s="107">
        <v>0</v>
      </c>
      <c r="D99" s="107">
        <v>5</v>
      </c>
      <c r="E99" s="106">
        <f t="shared" si="5"/>
        <v>5</v>
      </c>
    </row>
    <row r="100" spans="1:5" ht="12" customHeight="1">
      <c r="A100" s="12" t="s">
        <v>66</v>
      </c>
      <c r="B100" s="67" t="s">
        <v>327</v>
      </c>
      <c r="C100" s="107">
        <v>0</v>
      </c>
      <c r="D100" s="107">
        <v>0</v>
      </c>
      <c r="E100" s="106">
        <f t="shared" si="5"/>
        <v>0</v>
      </c>
    </row>
    <row r="101" spans="1:5" ht="12" customHeight="1">
      <c r="A101" s="12" t="s">
        <v>73</v>
      </c>
      <c r="B101" s="67" t="s">
        <v>326</v>
      </c>
      <c r="C101" s="107">
        <v>0</v>
      </c>
      <c r="D101" s="107">
        <v>0</v>
      </c>
      <c r="E101" s="106">
        <f t="shared" si="5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12" t="s">
        <v>76</v>
      </c>
      <c r="B104" s="66" t="s">
        <v>256</v>
      </c>
      <c r="C104" s="107">
        <v>1000</v>
      </c>
      <c r="D104" s="107">
        <v>0</v>
      </c>
      <c r="E104" s="106">
        <f t="shared" si="5"/>
        <v>1000</v>
      </c>
    </row>
    <row r="105" spans="1:5" ht="12" customHeight="1">
      <c r="A105" s="12" t="s">
        <v>78</v>
      </c>
      <c r="B105" s="65" t="s">
        <v>257</v>
      </c>
      <c r="C105" s="107">
        <v>2234</v>
      </c>
      <c r="D105" s="107">
        <v>-544</v>
      </c>
      <c r="E105" s="106">
        <f t="shared" si="5"/>
        <v>1690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12" t="s">
        <v>252</v>
      </c>
      <c r="B107" s="66" t="s">
        <v>259</v>
      </c>
      <c r="C107" s="107">
        <v>100</v>
      </c>
      <c r="D107" s="107">
        <v>0</v>
      </c>
      <c r="E107" s="106">
        <f t="shared" si="5"/>
        <v>100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14" t="s">
        <v>325</v>
      </c>
      <c r="B110" s="67" t="s">
        <v>262</v>
      </c>
      <c r="C110" s="107">
        <v>950</v>
      </c>
      <c r="D110" s="107">
        <v>-650</v>
      </c>
      <c r="E110" s="106">
        <f t="shared" si="5"/>
        <v>300</v>
      </c>
    </row>
    <row r="111" spans="1:5" ht="12" customHeight="1">
      <c r="A111" s="12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12" t="s">
        <v>330</v>
      </c>
      <c r="B112" s="6" t="s">
        <v>332</v>
      </c>
      <c r="C112" s="105"/>
      <c r="D112" s="105"/>
      <c r="E112" s="106">
        <f t="shared" si="5"/>
        <v>0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5"/>
        <v>0</v>
      </c>
    </row>
    <row r="114" spans="1:5" ht="12" customHeight="1" thickBot="1">
      <c r="A114" s="230" t="s">
        <v>5</v>
      </c>
      <c r="B114" s="231" t="s">
        <v>263</v>
      </c>
      <c r="C114" s="232">
        <f>+C115+C117+C119</f>
        <v>22193</v>
      </c>
      <c r="D114" s="232">
        <f>+D115+D117+D119</f>
        <v>756</v>
      </c>
      <c r="E114" s="232">
        <f>+E115+E117+E119</f>
        <v>22949</v>
      </c>
    </row>
    <row r="115" spans="1:5" ht="12" customHeight="1">
      <c r="A115" s="13" t="s">
        <v>67</v>
      </c>
      <c r="B115" s="6" t="s">
        <v>126</v>
      </c>
      <c r="C115" s="106">
        <v>485</v>
      </c>
      <c r="D115" s="106">
        <v>756</v>
      </c>
      <c r="E115" s="106">
        <f aca="true" t="shared" si="6" ref="E115:E127">C115+D115</f>
        <v>1241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13" t="s">
        <v>69</v>
      </c>
      <c r="B117" s="10" t="s">
        <v>111</v>
      </c>
      <c r="C117" s="105">
        <v>21708</v>
      </c>
      <c r="D117" s="105">
        <v>0</v>
      </c>
      <c r="E117" s="106">
        <f t="shared" si="6"/>
        <v>21708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18" t="s">
        <v>6</v>
      </c>
      <c r="B128" s="54" t="s">
        <v>334</v>
      </c>
      <c r="C128" s="103">
        <v>75593</v>
      </c>
      <c r="D128" s="103">
        <v>5507</v>
      </c>
      <c r="E128" s="103">
        <v>81100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ht="12" customHeight="1">
      <c r="A130" s="13" t="s">
        <v>164</v>
      </c>
      <c r="B130" s="10" t="s">
        <v>342</v>
      </c>
      <c r="C130" s="95"/>
      <c r="D130" s="95"/>
      <c r="E130" s="106">
        <f>C130+D130</f>
        <v>0</v>
      </c>
    </row>
    <row r="131" spans="1:5" ht="12" customHeight="1">
      <c r="A131" s="13" t="s">
        <v>167</v>
      </c>
      <c r="B131" s="10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7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7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0</v>
      </c>
      <c r="D140" s="109">
        <f>+D141+D142+D143+D144</f>
        <v>1189</v>
      </c>
      <c r="E140" s="109">
        <f>+E141+E142+E143+E144</f>
        <v>1189</v>
      </c>
    </row>
    <row r="141" spans="1:5" ht="12" customHeight="1">
      <c r="A141" s="13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/>
      <c r="D142" s="95">
        <v>1189</v>
      </c>
      <c r="E142" s="106">
        <f>C142+D142</f>
        <v>1189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294</v>
      </c>
      <c r="C144" s="95"/>
      <c r="D144" s="95"/>
      <c r="E144" s="106">
        <f>C144+D144</f>
        <v>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0</v>
      </c>
      <c r="D153" s="204">
        <f>+D129+D133+D140+D145+D151+D152</f>
        <v>1189</v>
      </c>
      <c r="E153" s="204">
        <f>+E129+E133+E140+E145+E151+E152</f>
        <v>1189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v>75307</v>
      </c>
      <c r="D154" s="204">
        <v>6696</v>
      </c>
      <c r="E154" s="204">
        <v>82003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-3634</v>
      </c>
      <c r="D158" s="103">
        <f>+D62-D128</f>
        <v>1129</v>
      </c>
      <c r="E158" s="103">
        <f>+E62-E128</f>
        <v>-2505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3694</v>
      </c>
      <c r="D159" s="103">
        <f>+D86-D153</f>
        <v>-1189</v>
      </c>
      <c r="E159" s="103">
        <f>+E86-E153</f>
        <v>2505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..............................Önkormányzat
2016. ÉVI KÖLTSÉGVETÉS
KÖTELEZŐ FELADATAINAK MÉRLEGE &amp;R&amp;"Times New Roman CE,Félkövér dőlt"&amp;11 1.2. melléklet a ........./2017. (.......) önkormányzati rendelethez</oddHeader>
  </headerFooter>
  <rowBreaks count="1" manualBreakCount="1"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D116" sqref="D116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3" width="21.375" style="172" customWidth="1"/>
    <col min="4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424</v>
      </c>
      <c r="D3" s="29" t="s">
        <v>425</v>
      </c>
      <c r="E3" s="29" t="s">
        <v>426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0</v>
      </c>
      <c r="D5" s="103">
        <f>+D6+D7+D8+D9+D10+D11</f>
        <v>0</v>
      </c>
      <c r="E5" s="103">
        <f>+E6+E7+E8+E9+E10+E11</f>
        <v>0</v>
      </c>
    </row>
    <row r="6" spans="1:5" s="193" customFormat="1" ht="12" customHeight="1">
      <c r="A6" s="13" t="s">
        <v>61</v>
      </c>
      <c r="B6" s="194" t="s">
        <v>149</v>
      </c>
      <c r="C6" s="106"/>
      <c r="D6" s="106"/>
      <c r="E6" s="106">
        <f aca="true" t="shared" si="0" ref="E6:E11">C6+D6</f>
        <v>0</v>
      </c>
    </row>
    <row r="7" spans="1:5" s="193" customFormat="1" ht="12" customHeight="1">
      <c r="A7" s="12" t="s">
        <v>62</v>
      </c>
      <c r="B7" s="195" t="s">
        <v>150</v>
      </c>
      <c r="C7" s="105"/>
      <c r="D7" s="105"/>
      <c r="E7" s="106">
        <f t="shared" si="0"/>
        <v>0</v>
      </c>
    </row>
    <row r="8" spans="1:5" s="193" customFormat="1" ht="12" customHeight="1">
      <c r="A8" s="12" t="s">
        <v>63</v>
      </c>
      <c r="B8" s="195" t="s">
        <v>151</v>
      </c>
      <c r="C8" s="105"/>
      <c r="D8" s="105"/>
      <c r="E8" s="106">
        <f t="shared" si="0"/>
        <v>0</v>
      </c>
    </row>
    <row r="9" spans="1:5" s="193" customFormat="1" ht="12" customHeight="1">
      <c r="A9" s="12" t="s">
        <v>64</v>
      </c>
      <c r="B9" s="195" t="s">
        <v>152</v>
      </c>
      <c r="C9" s="105"/>
      <c r="D9" s="105"/>
      <c r="E9" s="106">
        <f t="shared" si="0"/>
        <v>0</v>
      </c>
    </row>
    <row r="10" spans="1:5" s="193" customFormat="1" ht="12" customHeight="1">
      <c r="A10" s="12" t="s">
        <v>81</v>
      </c>
      <c r="B10" s="99" t="s">
        <v>315</v>
      </c>
      <c r="C10" s="105"/>
      <c r="D10" s="105"/>
      <c r="E10" s="106">
        <f t="shared" si="0"/>
        <v>0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/>
      <c r="E11" s="106">
        <f t="shared" si="0"/>
        <v>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0</v>
      </c>
      <c r="D12" s="103">
        <f>+D13+D14+D15+D16+D17</f>
        <v>0</v>
      </c>
      <c r="E12" s="103">
        <f>+E13+E14+E15+E16+E17</f>
        <v>0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1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1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1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1"/>
        <v>0</v>
      </c>
    </row>
    <row r="17" spans="1:5" s="193" customFormat="1" ht="12" customHeight="1">
      <c r="A17" s="12" t="s">
        <v>71</v>
      </c>
      <c r="B17" s="195" t="s">
        <v>156</v>
      </c>
      <c r="C17" s="105"/>
      <c r="D17" s="105"/>
      <c r="E17" s="106">
        <f t="shared" si="1"/>
        <v>0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1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0</v>
      </c>
      <c r="D19" s="103">
        <f>+D20+D21+D22+D23+D24</f>
        <v>0</v>
      </c>
      <c r="E19" s="103">
        <f>+E20+E21+E22+E23+E24</f>
        <v>0</v>
      </c>
    </row>
    <row r="20" spans="1:5" s="193" customFormat="1" ht="12" customHeight="1">
      <c r="A20" s="13" t="s">
        <v>50</v>
      </c>
      <c r="B20" s="194" t="s">
        <v>159</v>
      </c>
      <c r="C20" s="106"/>
      <c r="D20" s="106"/>
      <c r="E20" s="106">
        <f aca="true" t="shared" si="2" ref="E20:E25">C20+D20</f>
        <v>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2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2"/>
        <v>0</v>
      </c>
    </row>
    <row r="23" spans="1:5" s="193" customFormat="1" ht="12" customHeight="1">
      <c r="A23" s="12" t="s">
        <v>53</v>
      </c>
      <c r="B23" s="195" t="s">
        <v>307</v>
      </c>
      <c r="C23" s="105"/>
      <c r="D23" s="105"/>
      <c r="E23" s="106">
        <f t="shared" si="2"/>
        <v>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>
        <v>0</v>
      </c>
      <c r="E24" s="106">
        <f t="shared" si="2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2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0</v>
      </c>
      <c r="D26" s="109">
        <f>+D27+D31+D32+D33</f>
        <v>0</v>
      </c>
      <c r="E26" s="109">
        <f>+E27+E31+E32+E33</f>
        <v>0</v>
      </c>
    </row>
    <row r="27" spans="1:5" s="193" customFormat="1" ht="12" customHeight="1">
      <c r="A27" s="13" t="s">
        <v>164</v>
      </c>
      <c r="B27" s="194" t="s">
        <v>322</v>
      </c>
      <c r="C27" s="189">
        <f>+C28+C29+C30</f>
        <v>0</v>
      </c>
      <c r="D27" s="189"/>
      <c r="E27" s="106">
        <f aca="true" t="shared" si="3" ref="E27:E33">C27+D27</f>
        <v>0</v>
      </c>
    </row>
    <row r="28" spans="1:5" s="193" customFormat="1" ht="12" customHeight="1">
      <c r="A28" s="12" t="s">
        <v>165</v>
      </c>
      <c r="B28" s="195" t="s">
        <v>170</v>
      </c>
      <c r="C28" s="105"/>
      <c r="D28" s="105"/>
      <c r="E28" s="106">
        <f t="shared" si="3"/>
        <v>0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3"/>
        <v>0</v>
      </c>
    </row>
    <row r="30" spans="1:5" s="193" customFormat="1" ht="12" customHeight="1">
      <c r="A30" s="12" t="s">
        <v>320</v>
      </c>
      <c r="B30" s="228" t="s">
        <v>321</v>
      </c>
      <c r="C30" s="105"/>
      <c r="D30" s="105"/>
      <c r="E30" s="106">
        <f t="shared" si="3"/>
        <v>0</v>
      </c>
    </row>
    <row r="31" spans="1:5" s="193" customFormat="1" ht="12" customHeight="1">
      <c r="A31" s="12" t="s">
        <v>167</v>
      </c>
      <c r="B31" s="195" t="s">
        <v>172</v>
      </c>
      <c r="C31" s="105"/>
      <c r="D31" s="105"/>
      <c r="E31" s="106">
        <f t="shared" si="3"/>
        <v>0</v>
      </c>
    </row>
    <row r="32" spans="1:5" s="193" customFormat="1" ht="12" customHeight="1">
      <c r="A32" s="12" t="s">
        <v>168</v>
      </c>
      <c r="B32" s="195" t="s">
        <v>173</v>
      </c>
      <c r="C32" s="105"/>
      <c r="D32" s="105"/>
      <c r="E32" s="106">
        <f t="shared" si="3"/>
        <v>0</v>
      </c>
    </row>
    <row r="33" spans="1:5" s="193" customFormat="1" ht="12" customHeight="1" thickBot="1">
      <c r="A33" s="14" t="s">
        <v>169</v>
      </c>
      <c r="B33" s="196" t="s">
        <v>174</v>
      </c>
      <c r="C33" s="107"/>
      <c r="D33" s="107"/>
      <c r="E33" s="106">
        <f t="shared" si="3"/>
        <v>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0</v>
      </c>
      <c r="D34" s="103">
        <f>SUM(D35:D45)</f>
        <v>0</v>
      </c>
      <c r="E34" s="103">
        <f>SUM(E35:E45)</f>
        <v>0</v>
      </c>
    </row>
    <row r="35" spans="1:5" s="193" customFormat="1" ht="12" customHeight="1">
      <c r="A35" s="13" t="s">
        <v>54</v>
      </c>
      <c r="B35" s="194" t="s">
        <v>177</v>
      </c>
      <c r="C35" s="106"/>
      <c r="D35" s="106"/>
      <c r="E35" s="106">
        <f aca="true" t="shared" si="4" ref="E35:E45">C35+D35</f>
        <v>0</v>
      </c>
    </row>
    <row r="36" spans="1:5" s="193" customFormat="1" ht="12" customHeight="1">
      <c r="A36" s="12" t="s">
        <v>55</v>
      </c>
      <c r="B36" s="195" t="s">
        <v>178</v>
      </c>
      <c r="C36" s="105"/>
      <c r="D36" s="105"/>
      <c r="E36" s="106">
        <f t="shared" si="4"/>
        <v>0</v>
      </c>
    </row>
    <row r="37" spans="1:5" s="193" customFormat="1" ht="12" customHeight="1">
      <c r="A37" s="12" t="s">
        <v>56</v>
      </c>
      <c r="B37" s="195" t="s">
        <v>179</v>
      </c>
      <c r="C37" s="105"/>
      <c r="D37" s="105"/>
      <c r="E37" s="106">
        <f t="shared" si="4"/>
        <v>0</v>
      </c>
    </row>
    <row r="38" spans="1:5" s="193" customFormat="1" ht="12" customHeight="1">
      <c r="A38" s="12" t="s">
        <v>99</v>
      </c>
      <c r="B38" s="195" t="s">
        <v>180</v>
      </c>
      <c r="C38" s="105"/>
      <c r="D38" s="105"/>
      <c r="E38" s="106">
        <f t="shared" si="4"/>
        <v>0</v>
      </c>
    </row>
    <row r="39" spans="1:5" s="193" customFormat="1" ht="12" customHeight="1">
      <c r="A39" s="12" t="s">
        <v>100</v>
      </c>
      <c r="B39" s="195" t="s">
        <v>181</v>
      </c>
      <c r="C39" s="105"/>
      <c r="D39" s="105"/>
      <c r="E39" s="106">
        <f t="shared" si="4"/>
        <v>0</v>
      </c>
    </row>
    <row r="40" spans="1:5" s="193" customFormat="1" ht="12" customHeight="1">
      <c r="A40" s="12" t="s">
        <v>101</v>
      </c>
      <c r="B40" s="195" t="s">
        <v>182</v>
      </c>
      <c r="C40" s="105"/>
      <c r="D40" s="105"/>
      <c r="E40" s="106">
        <f t="shared" si="4"/>
        <v>0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4"/>
        <v>0</v>
      </c>
    </row>
    <row r="42" spans="1:5" s="193" customFormat="1" ht="12" customHeight="1">
      <c r="A42" s="12" t="s">
        <v>103</v>
      </c>
      <c r="B42" s="195" t="s">
        <v>184</v>
      </c>
      <c r="C42" s="105"/>
      <c r="D42" s="105"/>
      <c r="E42" s="106">
        <f t="shared" si="4"/>
        <v>0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4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4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/>
      <c r="D45" s="182"/>
      <c r="E45" s="106">
        <f t="shared" si="4"/>
        <v>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0</v>
      </c>
      <c r="E46" s="103">
        <f>SUM(E47:E51)</f>
        <v>0</v>
      </c>
    </row>
    <row r="47" spans="1:5" s="193" customFormat="1" ht="12" customHeight="1">
      <c r="A47" s="13" t="s">
        <v>57</v>
      </c>
      <c r="B47" s="194" t="s">
        <v>191</v>
      </c>
      <c r="C47" s="224"/>
      <c r="D47" s="224">
        <v>0</v>
      </c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/>
      <c r="E49" s="106">
        <f>C49+D49</f>
        <v>0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0</v>
      </c>
      <c r="D52" s="103">
        <f>SUM(D53:D55)</f>
        <v>0</v>
      </c>
      <c r="E52" s="103">
        <f>SUM(E53:E55)</f>
        <v>0</v>
      </c>
    </row>
    <row r="53" spans="1:5" s="193" customFormat="1" ht="12" customHeight="1">
      <c r="A53" s="13" t="s">
        <v>59</v>
      </c>
      <c r="B53" s="194" t="s">
        <v>197</v>
      </c>
      <c r="C53" s="106"/>
      <c r="D53" s="106"/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/>
      <c r="D54" s="105"/>
      <c r="E54" s="106">
        <f>C54+D54</f>
        <v>0</v>
      </c>
    </row>
    <row r="55" spans="1:5" s="193" customFormat="1" ht="12" customHeight="1">
      <c r="A55" s="12" t="s">
        <v>200</v>
      </c>
      <c r="B55" s="195" t="s">
        <v>198</v>
      </c>
      <c r="C55" s="105"/>
      <c r="D55" s="105"/>
      <c r="E55" s="106">
        <f>C55+D55</f>
        <v>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f>+C5+C12+C19+C26+C34+C46+C52+C57</f>
        <v>0</v>
      </c>
      <c r="D62" s="109">
        <f>+D5+D12+D19+D26+D34+D46+D52+D57</f>
        <v>0</v>
      </c>
      <c r="E62" s="109">
        <f>+E5+E12+E19+E26+E34+E46+E52+E57</f>
        <v>0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/>
      <c r="D64" s="108"/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/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0</v>
      </c>
      <c r="D72" s="103">
        <f>SUM(D73:D74)</f>
        <v>0</v>
      </c>
      <c r="E72" s="103">
        <f>SUM(E73:E74)</f>
        <v>0</v>
      </c>
    </row>
    <row r="73" spans="1:5" s="193" customFormat="1" ht="12" customHeight="1">
      <c r="A73" s="13" t="s">
        <v>243</v>
      </c>
      <c r="B73" s="194" t="s">
        <v>221</v>
      </c>
      <c r="C73" s="108"/>
      <c r="D73" s="108"/>
      <c r="E73" s="106">
        <f>C73+D73</f>
        <v>0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0</v>
      </c>
      <c r="D86" s="109">
        <f>+D63+D67+D72+D75+D79+D85+D84</f>
        <v>0</v>
      </c>
      <c r="E86" s="109">
        <f>+E63+E67+E72+E75+E79+E85+E84</f>
        <v>0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f>+C62+C86</f>
        <v>0</v>
      </c>
      <c r="D87" s="109">
        <f>+D62+D86</f>
        <v>0</v>
      </c>
      <c r="E87" s="109">
        <f>+E62+E86</f>
        <v>0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tr">
        <f>+C3</f>
        <v>2016. évi előirányzat</v>
      </c>
      <c r="D91" s="29" t="str">
        <f>+D3</f>
        <v>2016. évi előirányzat módosítás</v>
      </c>
      <c r="E91" s="29" t="str">
        <f>+E3</f>
        <v>2016. évi módosított előirányzat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286</v>
      </c>
      <c r="D93" s="102">
        <f>D94+D95+D96+D97+D98+D111</f>
        <v>0</v>
      </c>
      <c r="E93" s="102">
        <f>E94+E95+E96+E97+E98+E111</f>
        <v>286</v>
      </c>
    </row>
    <row r="94" spans="1:5" ht="12" customHeight="1">
      <c r="A94" s="15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12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12" t="s">
        <v>63</v>
      </c>
      <c r="B96" s="6" t="s">
        <v>80</v>
      </c>
      <c r="C96" s="107">
        <v>286</v>
      </c>
      <c r="D96" s="107">
        <v>0</v>
      </c>
      <c r="E96" s="106">
        <f t="shared" si="5"/>
        <v>286</v>
      </c>
    </row>
    <row r="97" spans="1:5" ht="12" customHeight="1">
      <c r="A97" s="12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12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12" t="s">
        <v>65</v>
      </c>
      <c r="B99" s="6" t="s">
        <v>328</v>
      </c>
      <c r="C99" s="107"/>
      <c r="D99" s="107"/>
      <c r="E99" s="106">
        <f t="shared" si="5"/>
        <v>0</v>
      </c>
    </row>
    <row r="100" spans="1:5" ht="12" customHeight="1">
      <c r="A100" s="12" t="s">
        <v>66</v>
      </c>
      <c r="B100" s="67" t="s">
        <v>327</v>
      </c>
      <c r="C100" s="107"/>
      <c r="D100" s="107"/>
      <c r="E100" s="106">
        <f t="shared" si="5"/>
        <v>0</v>
      </c>
    </row>
    <row r="101" spans="1:5" ht="12" customHeight="1">
      <c r="A101" s="12" t="s">
        <v>73</v>
      </c>
      <c r="B101" s="67" t="s">
        <v>326</v>
      </c>
      <c r="C101" s="107"/>
      <c r="D101" s="107"/>
      <c r="E101" s="106">
        <f t="shared" si="5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12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12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12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14" t="s">
        <v>325</v>
      </c>
      <c r="B110" s="67" t="s">
        <v>262</v>
      </c>
      <c r="C110" s="107"/>
      <c r="D110" s="107"/>
      <c r="E110" s="106">
        <f t="shared" si="5"/>
        <v>0</v>
      </c>
    </row>
    <row r="111" spans="1:5" ht="12" customHeight="1">
      <c r="A111" s="12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12" t="s">
        <v>330</v>
      </c>
      <c r="B112" s="6" t="s">
        <v>332</v>
      </c>
      <c r="C112" s="105"/>
      <c r="D112" s="105"/>
      <c r="E112" s="106">
        <f t="shared" si="5"/>
        <v>0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5"/>
        <v>0</v>
      </c>
    </row>
    <row r="114" spans="1:5" ht="12" customHeight="1" thickBot="1">
      <c r="A114" s="230" t="s">
        <v>5</v>
      </c>
      <c r="B114" s="231" t="s">
        <v>263</v>
      </c>
      <c r="C114" s="232">
        <f>+C115+C117+C119</f>
        <v>0</v>
      </c>
      <c r="D114" s="232">
        <f>+D115+D117+D119</f>
        <v>0</v>
      </c>
      <c r="E114" s="232">
        <f>+E115+E117+E119</f>
        <v>0</v>
      </c>
    </row>
    <row r="115" spans="1:5" ht="12" customHeight="1">
      <c r="A115" s="13" t="s">
        <v>67</v>
      </c>
      <c r="B115" s="6" t="s">
        <v>126</v>
      </c>
      <c r="C115" s="106"/>
      <c r="D115" s="106">
        <v>0</v>
      </c>
      <c r="E115" s="106">
        <f aca="true" t="shared" si="6" ref="E115:E127">C115+D115</f>
        <v>0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13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18" t="s">
        <v>6</v>
      </c>
      <c r="B128" s="54" t="s">
        <v>334</v>
      </c>
      <c r="C128" s="103">
        <f>+C93+C114</f>
        <v>286</v>
      </c>
      <c r="D128" s="103">
        <f>+D93+D114</f>
        <v>0</v>
      </c>
      <c r="E128" s="103">
        <f>+E93+E114</f>
        <v>286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ht="12" customHeight="1">
      <c r="A130" s="13" t="s">
        <v>164</v>
      </c>
      <c r="B130" s="10" t="s">
        <v>342</v>
      </c>
      <c r="C130" s="95"/>
      <c r="D130" s="95"/>
      <c r="E130" s="106">
        <f>C130+D130</f>
        <v>0</v>
      </c>
    </row>
    <row r="131" spans="1:5" ht="12" customHeight="1">
      <c r="A131" s="13" t="s">
        <v>167</v>
      </c>
      <c r="B131" s="10" t="s">
        <v>343</v>
      </c>
      <c r="C131" s="95"/>
      <c r="D131" s="95"/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7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7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0</v>
      </c>
      <c r="D140" s="109">
        <f>+D141+D142+D143+D144</f>
        <v>0</v>
      </c>
      <c r="E140" s="109">
        <f>+E141+E142+E143+E144</f>
        <v>0</v>
      </c>
    </row>
    <row r="141" spans="1:5" ht="12" customHeight="1">
      <c r="A141" s="13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/>
      <c r="D142" s="95"/>
      <c r="E142" s="106">
        <f>C142+D142</f>
        <v>0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294</v>
      </c>
      <c r="C144" s="95"/>
      <c r="D144" s="95"/>
      <c r="E144" s="106">
        <f>C144+D144</f>
        <v>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0</v>
      </c>
      <c r="D153" s="204">
        <f>+D129+D133+D140+D145+D151+D152</f>
        <v>0</v>
      </c>
      <c r="E153" s="204">
        <f>+E129+E133+E140+E145+E151+E152</f>
        <v>0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f>+C128+C153</f>
        <v>286</v>
      </c>
      <c r="D154" s="204">
        <f>+D128+D153</f>
        <v>0</v>
      </c>
      <c r="E154" s="204">
        <f>+E128+E153</f>
        <v>286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-286</v>
      </c>
      <c r="D158" s="103">
        <f>+D62-D128</f>
        <v>0</v>
      </c>
      <c r="E158" s="103">
        <f>+E62-E128</f>
        <v>-286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0</v>
      </c>
      <c r="D159" s="103">
        <f>+D86-D153</f>
        <v>0</v>
      </c>
      <c r="E159" s="103">
        <f>+E86-E153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..............................Önkormányzat
2016.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E4" sqref="E4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424</v>
      </c>
      <c r="D3" s="29" t="s">
        <v>425</v>
      </c>
      <c r="E3" s="29" t="s">
        <v>426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0</v>
      </c>
      <c r="D5" s="103">
        <f>+D6+D7+D8+D9+D10+D11</f>
        <v>0</v>
      </c>
      <c r="E5" s="103">
        <f>+E6+E7+E8+E9+E10+E11</f>
        <v>0</v>
      </c>
    </row>
    <row r="6" spans="1:5" s="193" customFormat="1" ht="12" customHeight="1">
      <c r="A6" s="13" t="s">
        <v>61</v>
      </c>
      <c r="B6" s="194" t="s">
        <v>149</v>
      </c>
      <c r="C6" s="106"/>
      <c r="D6" s="106"/>
      <c r="E6" s="106">
        <f aca="true" t="shared" si="0" ref="E6:E11">C6+D6</f>
        <v>0</v>
      </c>
    </row>
    <row r="7" spans="1:5" s="193" customFormat="1" ht="12" customHeight="1">
      <c r="A7" s="12" t="s">
        <v>62</v>
      </c>
      <c r="B7" s="195" t="s">
        <v>150</v>
      </c>
      <c r="C7" s="105"/>
      <c r="D7" s="105"/>
      <c r="E7" s="106">
        <f t="shared" si="0"/>
        <v>0</v>
      </c>
    </row>
    <row r="8" spans="1:5" s="193" customFormat="1" ht="12" customHeight="1">
      <c r="A8" s="12" t="s">
        <v>63</v>
      </c>
      <c r="B8" s="195" t="s">
        <v>151</v>
      </c>
      <c r="C8" s="105"/>
      <c r="D8" s="105"/>
      <c r="E8" s="106">
        <f t="shared" si="0"/>
        <v>0</v>
      </c>
    </row>
    <row r="9" spans="1:5" s="193" customFormat="1" ht="12" customHeight="1">
      <c r="A9" s="12" t="s">
        <v>64</v>
      </c>
      <c r="B9" s="195" t="s">
        <v>152</v>
      </c>
      <c r="C9" s="105"/>
      <c r="D9" s="105"/>
      <c r="E9" s="106">
        <f t="shared" si="0"/>
        <v>0</v>
      </c>
    </row>
    <row r="10" spans="1:5" s="193" customFormat="1" ht="12" customHeight="1">
      <c r="A10" s="12" t="s">
        <v>81</v>
      </c>
      <c r="B10" s="99" t="s">
        <v>315</v>
      </c>
      <c r="C10" s="105"/>
      <c r="D10" s="105"/>
      <c r="E10" s="106">
        <f t="shared" si="0"/>
        <v>0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/>
      <c r="E11" s="106">
        <f t="shared" si="0"/>
        <v>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0</v>
      </c>
      <c r="D12" s="103">
        <f>+D13+D14+D15+D16+D17</f>
        <v>0</v>
      </c>
      <c r="E12" s="103">
        <f>+E13+E14+E15+E16+E17</f>
        <v>0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1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1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1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1"/>
        <v>0</v>
      </c>
    </row>
    <row r="17" spans="1:5" s="193" customFormat="1" ht="12" customHeight="1">
      <c r="A17" s="12" t="s">
        <v>71</v>
      </c>
      <c r="B17" s="195" t="s">
        <v>156</v>
      </c>
      <c r="C17" s="105"/>
      <c r="D17" s="105"/>
      <c r="E17" s="106">
        <f t="shared" si="1"/>
        <v>0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1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0</v>
      </c>
      <c r="D19" s="103">
        <f>+D20+D21+D22+D23+D24</f>
        <v>0</v>
      </c>
      <c r="E19" s="103">
        <f>+E20+E21+E22+E23+E24</f>
        <v>0</v>
      </c>
    </row>
    <row r="20" spans="1:5" s="193" customFormat="1" ht="12" customHeight="1">
      <c r="A20" s="13" t="s">
        <v>50</v>
      </c>
      <c r="B20" s="194" t="s">
        <v>159</v>
      </c>
      <c r="C20" s="106"/>
      <c r="D20" s="106"/>
      <c r="E20" s="106">
        <f aca="true" t="shared" si="2" ref="E20:E25">C20+D20</f>
        <v>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2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2"/>
        <v>0</v>
      </c>
    </row>
    <row r="23" spans="1:5" s="193" customFormat="1" ht="12" customHeight="1">
      <c r="A23" s="12" t="s">
        <v>53</v>
      </c>
      <c r="B23" s="195" t="s">
        <v>307</v>
      </c>
      <c r="C23" s="105"/>
      <c r="D23" s="105"/>
      <c r="E23" s="106">
        <f t="shared" si="2"/>
        <v>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/>
      <c r="E24" s="106">
        <f t="shared" si="2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2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0</v>
      </c>
      <c r="D26" s="109">
        <f>+D27+D31+D32+D33</f>
        <v>0</v>
      </c>
      <c r="E26" s="109">
        <f>+E27+E31+E32+E33</f>
        <v>0</v>
      </c>
    </row>
    <row r="27" spans="1:5" s="193" customFormat="1" ht="12" customHeight="1">
      <c r="A27" s="13" t="s">
        <v>164</v>
      </c>
      <c r="B27" s="194" t="s">
        <v>322</v>
      </c>
      <c r="C27" s="189">
        <f>+C28+C29+C30</f>
        <v>0</v>
      </c>
      <c r="D27" s="189"/>
      <c r="E27" s="106">
        <f aca="true" t="shared" si="3" ref="E27:E33">C27+D27</f>
        <v>0</v>
      </c>
    </row>
    <row r="28" spans="1:5" s="193" customFormat="1" ht="12" customHeight="1">
      <c r="A28" s="12" t="s">
        <v>165</v>
      </c>
      <c r="B28" s="195" t="s">
        <v>170</v>
      </c>
      <c r="C28" s="105"/>
      <c r="D28" s="105"/>
      <c r="E28" s="106">
        <f t="shared" si="3"/>
        <v>0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3"/>
        <v>0</v>
      </c>
    </row>
    <row r="30" spans="1:5" s="193" customFormat="1" ht="12" customHeight="1">
      <c r="A30" s="12" t="s">
        <v>320</v>
      </c>
      <c r="B30" s="228" t="s">
        <v>321</v>
      </c>
      <c r="C30" s="105"/>
      <c r="D30" s="105"/>
      <c r="E30" s="106">
        <f t="shared" si="3"/>
        <v>0</v>
      </c>
    </row>
    <row r="31" spans="1:5" s="193" customFormat="1" ht="12" customHeight="1">
      <c r="A31" s="12" t="s">
        <v>167</v>
      </c>
      <c r="B31" s="195" t="s">
        <v>172</v>
      </c>
      <c r="C31" s="105"/>
      <c r="D31" s="105"/>
      <c r="E31" s="106">
        <f t="shared" si="3"/>
        <v>0</v>
      </c>
    </row>
    <row r="32" spans="1:5" s="193" customFormat="1" ht="12" customHeight="1">
      <c r="A32" s="12" t="s">
        <v>168</v>
      </c>
      <c r="B32" s="195" t="s">
        <v>173</v>
      </c>
      <c r="C32" s="105"/>
      <c r="D32" s="105"/>
      <c r="E32" s="106">
        <f t="shared" si="3"/>
        <v>0</v>
      </c>
    </row>
    <row r="33" spans="1:5" s="193" customFormat="1" ht="12" customHeight="1" thickBot="1">
      <c r="A33" s="14" t="s">
        <v>169</v>
      </c>
      <c r="B33" s="196" t="s">
        <v>174</v>
      </c>
      <c r="C33" s="107"/>
      <c r="D33" s="107"/>
      <c r="E33" s="106">
        <f t="shared" si="3"/>
        <v>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0</v>
      </c>
      <c r="D34" s="103">
        <f>SUM(D35:D45)</f>
        <v>0</v>
      </c>
      <c r="E34" s="103">
        <f>SUM(E35:E45)</f>
        <v>0</v>
      </c>
    </row>
    <row r="35" spans="1:5" s="193" customFormat="1" ht="12" customHeight="1">
      <c r="A35" s="13" t="s">
        <v>54</v>
      </c>
      <c r="B35" s="194" t="s">
        <v>177</v>
      </c>
      <c r="C35" s="106"/>
      <c r="D35" s="106"/>
      <c r="E35" s="106">
        <f aca="true" t="shared" si="4" ref="E35:E45">C35+D35</f>
        <v>0</v>
      </c>
    </row>
    <row r="36" spans="1:5" s="193" customFormat="1" ht="12" customHeight="1">
      <c r="A36" s="12" t="s">
        <v>55</v>
      </c>
      <c r="B36" s="195" t="s">
        <v>178</v>
      </c>
      <c r="C36" s="105"/>
      <c r="D36" s="105"/>
      <c r="E36" s="106">
        <f t="shared" si="4"/>
        <v>0</v>
      </c>
    </row>
    <row r="37" spans="1:5" s="193" customFormat="1" ht="12" customHeight="1">
      <c r="A37" s="12" t="s">
        <v>56</v>
      </c>
      <c r="B37" s="195" t="s">
        <v>179</v>
      </c>
      <c r="C37" s="105"/>
      <c r="D37" s="105"/>
      <c r="E37" s="106">
        <f t="shared" si="4"/>
        <v>0</v>
      </c>
    </row>
    <row r="38" spans="1:5" s="193" customFormat="1" ht="12" customHeight="1">
      <c r="A38" s="12" t="s">
        <v>99</v>
      </c>
      <c r="B38" s="195" t="s">
        <v>180</v>
      </c>
      <c r="C38" s="105"/>
      <c r="D38" s="105"/>
      <c r="E38" s="106">
        <f t="shared" si="4"/>
        <v>0</v>
      </c>
    </row>
    <row r="39" spans="1:5" s="193" customFormat="1" ht="12" customHeight="1">
      <c r="A39" s="12" t="s">
        <v>100</v>
      </c>
      <c r="B39" s="195" t="s">
        <v>181</v>
      </c>
      <c r="C39" s="105"/>
      <c r="D39" s="105"/>
      <c r="E39" s="106">
        <f t="shared" si="4"/>
        <v>0</v>
      </c>
    </row>
    <row r="40" spans="1:5" s="193" customFormat="1" ht="12" customHeight="1">
      <c r="A40" s="12" t="s">
        <v>101</v>
      </c>
      <c r="B40" s="195" t="s">
        <v>182</v>
      </c>
      <c r="C40" s="105"/>
      <c r="D40" s="105"/>
      <c r="E40" s="106">
        <f t="shared" si="4"/>
        <v>0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4"/>
        <v>0</v>
      </c>
    </row>
    <row r="42" spans="1:5" s="193" customFormat="1" ht="12" customHeight="1">
      <c r="A42" s="12" t="s">
        <v>103</v>
      </c>
      <c r="B42" s="195" t="s">
        <v>184</v>
      </c>
      <c r="C42" s="105"/>
      <c r="D42" s="105"/>
      <c r="E42" s="106">
        <f t="shared" si="4"/>
        <v>0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4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4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/>
      <c r="D45" s="182"/>
      <c r="E45" s="106">
        <f t="shared" si="4"/>
        <v>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0</v>
      </c>
      <c r="E46" s="103">
        <f>SUM(E47:E51)</f>
        <v>0</v>
      </c>
    </row>
    <row r="47" spans="1:5" s="193" customFormat="1" ht="12" customHeight="1">
      <c r="A47" s="13" t="s">
        <v>57</v>
      </c>
      <c r="B47" s="194" t="s">
        <v>191</v>
      </c>
      <c r="C47" s="224"/>
      <c r="D47" s="224"/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/>
      <c r="E49" s="106">
        <f>C49+D49</f>
        <v>0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0</v>
      </c>
      <c r="D52" s="103">
        <f>SUM(D53:D55)</f>
        <v>0</v>
      </c>
      <c r="E52" s="103">
        <f>SUM(E53:E55)</f>
        <v>0</v>
      </c>
    </row>
    <row r="53" spans="1:5" s="193" customFormat="1" ht="12" customHeight="1">
      <c r="A53" s="13" t="s">
        <v>59</v>
      </c>
      <c r="B53" s="194" t="s">
        <v>197</v>
      </c>
      <c r="C53" s="106"/>
      <c r="D53" s="106"/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/>
      <c r="D54" s="105"/>
      <c r="E54" s="106">
        <f>C54+D54</f>
        <v>0</v>
      </c>
    </row>
    <row r="55" spans="1:5" s="193" customFormat="1" ht="12" customHeight="1">
      <c r="A55" s="12" t="s">
        <v>200</v>
      </c>
      <c r="B55" s="195" t="s">
        <v>198</v>
      </c>
      <c r="C55" s="105"/>
      <c r="D55" s="105"/>
      <c r="E55" s="106">
        <f>C55+D55</f>
        <v>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f>+C5+C12+C19+C26+C34+C46+C52+C57</f>
        <v>0</v>
      </c>
      <c r="D62" s="109">
        <f>+D5+D12+D19+D26+D34+D46+D52+D57</f>
        <v>0</v>
      </c>
      <c r="E62" s="109">
        <f>+E5+E12+E19+E26+E34+E46+E52+E57</f>
        <v>0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/>
      <c r="D64" s="108"/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/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0</v>
      </c>
      <c r="D72" s="103">
        <f>SUM(D73:D74)</f>
        <v>0</v>
      </c>
      <c r="E72" s="103">
        <f>SUM(E73:E74)</f>
        <v>0</v>
      </c>
    </row>
    <row r="73" spans="1:5" s="193" customFormat="1" ht="12" customHeight="1">
      <c r="A73" s="13" t="s">
        <v>243</v>
      </c>
      <c r="B73" s="194" t="s">
        <v>221</v>
      </c>
      <c r="C73" s="108"/>
      <c r="D73" s="108"/>
      <c r="E73" s="106">
        <f>C73+D73</f>
        <v>0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0</v>
      </c>
      <c r="D86" s="109">
        <f>+D63+D67+D72+D75+D79+D85+D84</f>
        <v>0</v>
      </c>
      <c r="E86" s="109">
        <f>+E63+E67+E72+E75+E79+E85+E84</f>
        <v>0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f>+C62+C86</f>
        <v>0</v>
      </c>
      <c r="D87" s="109">
        <f>+D62+D86</f>
        <v>0</v>
      </c>
      <c r="E87" s="109">
        <f>+E62+E86</f>
        <v>0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tr">
        <f>+C3</f>
        <v>2016. évi előirányzat</v>
      </c>
      <c r="D91" s="29" t="str">
        <f>+D3</f>
        <v>2016. évi előirányzat módosítás</v>
      </c>
      <c r="E91" s="29" t="str">
        <f>+E3</f>
        <v>2016. évi módosított előirányzat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0</v>
      </c>
      <c r="D93" s="102">
        <f>D94+D95+D96+D97+D98+D111</f>
        <v>0</v>
      </c>
      <c r="E93" s="102">
        <f>E94+E95+E96+E97+E98+E111</f>
        <v>0</v>
      </c>
    </row>
    <row r="94" spans="1:5" ht="12" customHeight="1">
      <c r="A94" s="15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12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12" t="s">
        <v>63</v>
      </c>
      <c r="B96" s="6" t="s">
        <v>80</v>
      </c>
      <c r="C96" s="107"/>
      <c r="D96" s="107"/>
      <c r="E96" s="106">
        <f t="shared" si="5"/>
        <v>0</v>
      </c>
    </row>
    <row r="97" spans="1:5" ht="12" customHeight="1">
      <c r="A97" s="12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12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12" t="s">
        <v>65</v>
      </c>
      <c r="B99" s="6" t="s">
        <v>328</v>
      </c>
      <c r="C99" s="107"/>
      <c r="D99" s="107"/>
      <c r="E99" s="106">
        <f t="shared" si="5"/>
        <v>0</v>
      </c>
    </row>
    <row r="100" spans="1:5" ht="12" customHeight="1">
      <c r="A100" s="12" t="s">
        <v>66</v>
      </c>
      <c r="B100" s="67" t="s">
        <v>327</v>
      </c>
      <c r="C100" s="107"/>
      <c r="D100" s="107"/>
      <c r="E100" s="106">
        <f t="shared" si="5"/>
        <v>0</v>
      </c>
    </row>
    <row r="101" spans="1:5" ht="12" customHeight="1">
      <c r="A101" s="12" t="s">
        <v>73</v>
      </c>
      <c r="B101" s="67" t="s">
        <v>326</v>
      </c>
      <c r="C101" s="107"/>
      <c r="D101" s="107"/>
      <c r="E101" s="106">
        <f t="shared" si="5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12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12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12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14" t="s">
        <v>325</v>
      </c>
      <c r="B110" s="67" t="s">
        <v>262</v>
      </c>
      <c r="C110" s="107"/>
      <c r="D110" s="107"/>
      <c r="E110" s="106">
        <f t="shared" si="5"/>
        <v>0</v>
      </c>
    </row>
    <row r="111" spans="1:5" ht="12" customHeight="1">
      <c r="A111" s="12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12" t="s">
        <v>330</v>
      </c>
      <c r="B112" s="6" t="s">
        <v>332</v>
      </c>
      <c r="C112" s="105"/>
      <c r="D112" s="105"/>
      <c r="E112" s="106">
        <f t="shared" si="5"/>
        <v>0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5"/>
        <v>0</v>
      </c>
    </row>
    <row r="114" spans="1:5" ht="12" customHeight="1" thickBot="1">
      <c r="A114" s="230" t="s">
        <v>5</v>
      </c>
      <c r="B114" s="231" t="s">
        <v>263</v>
      </c>
      <c r="C114" s="232">
        <f>+C115+C117+C119</f>
        <v>0</v>
      </c>
      <c r="D114" s="232">
        <f>+D115+D117+D119</f>
        <v>0</v>
      </c>
      <c r="E114" s="232">
        <f>+E115+E117+E119</f>
        <v>0</v>
      </c>
    </row>
    <row r="115" spans="1:5" ht="12" customHeight="1">
      <c r="A115" s="13" t="s">
        <v>67</v>
      </c>
      <c r="B115" s="6" t="s">
        <v>126</v>
      </c>
      <c r="C115" s="106"/>
      <c r="D115" s="106"/>
      <c r="E115" s="106">
        <f aca="true" t="shared" si="6" ref="E115:E127">C115+D115</f>
        <v>0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13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18" t="s">
        <v>6</v>
      </c>
      <c r="B128" s="54" t="s">
        <v>334</v>
      </c>
      <c r="C128" s="103">
        <f>+C93+C114</f>
        <v>0</v>
      </c>
      <c r="D128" s="103">
        <f>+D93+D114</f>
        <v>0</v>
      </c>
      <c r="E128" s="103">
        <f>+E93+E114</f>
        <v>0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ht="12" customHeight="1">
      <c r="A130" s="13" t="s">
        <v>164</v>
      </c>
      <c r="B130" s="10" t="s">
        <v>342</v>
      </c>
      <c r="C130" s="95"/>
      <c r="D130" s="95"/>
      <c r="E130" s="106">
        <f>C130+D130</f>
        <v>0</v>
      </c>
    </row>
    <row r="131" spans="1:5" ht="12" customHeight="1">
      <c r="A131" s="13" t="s">
        <v>167</v>
      </c>
      <c r="B131" s="10" t="s">
        <v>343</v>
      </c>
      <c r="C131" s="95"/>
      <c r="D131" s="95"/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7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7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0</v>
      </c>
      <c r="D140" s="109">
        <f>+D141+D142+D143+D144</f>
        <v>0</v>
      </c>
      <c r="E140" s="109">
        <f>+E141+E142+E143+E144</f>
        <v>0</v>
      </c>
    </row>
    <row r="141" spans="1:5" ht="12" customHeight="1">
      <c r="A141" s="13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/>
      <c r="D142" s="95"/>
      <c r="E142" s="106">
        <f>C142+D142</f>
        <v>0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294</v>
      </c>
      <c r="C144" s="95"/>
      <c r="D144" s="95"/>
      <c r="E144" s="106">
        <f>C144+D144</f>
        <v>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0</v>
      </c>
      <c r="D153" s="204">
        <f>+D129+D133+D140+D145+D151+D152</f>
        <v>0</v>
      </c>
      <c r="E153" s="204">
        <f>+E129+E133+E140+E145+E151+E152</f>
        <v>0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f>+C128+C153</f>
        <v>0</v>
      </c>
      <c r="D154" s="204">
        <f>+D128+D153</f>
        <v>0</v>
      </c>
      <c r="E154" s="204">
        <f>+E128+E153</f>
        <v>0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0</v>
      </c>
      <c r="D158" s="103">
        <f>+D62-D128</f>
        <v>0</v>
      </c>
      <c r="E158" s="103">
        <f>+E62-E128</f>
        <v>0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0</v>
      </c>
      <c r="D159" s="103">
        <f>+D86-D153</f>
        <v>0</v>
      </c>
      <c r="E159" s="103">
        <f>+E86-E153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.......................Önkormányzat
2016. ÉVI KÖLTSÉGVETÉS
ÁLLAMI (ÁLLAMIGAZGATÁSI) FELADATOK MÉRLEGE
&amp;R&amp;"Times New Roman CE,Félkövér dőlt"&amp;11 1.4. melléklet a ........./2017. (.......) önkormányzati rendelethez</oddHeader>
  </headerFooter>
  <rowBreaks count="1" manualBreakCount="1"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4">
      <selection activeCell="F1" sqref="F1:F32"/>
    </sheetView>
  </sheetViews>
  <sheetFormatPr defaultColWidth="9.00390625" defaultRowHeight="12.75"/>
  <cols>
    <col min="1" max="1" width="6.875" style="37" customWidth="1"/>
    <col min="2" max="2" width="55.125" style="73" customWidth="1"/>
    <col min="3" max="3" width="16.375" style="37" customWidth="1"/>
    <col min="4" max="4" width="55.125" style="37" customWidth="1"/>
    <col min="5" max="5" width="16.375" style="37" customWidth="1"/>
    <col min="6" max="6" width="4.875" style="37" customWidth="1"/>
    <col min="7" max="16384" width="9.375" style="37" customWidth="1"/>
  </cols>
  <sheetData>
    <row r="1" spans="2:6" ht="39.75" customHeight="1">
      <c r="B1" s="125" t="s">
        <v>91</v>
      </c>
      <c r="C1" s="126"/>
      <c r="D1" s="126"/>
      <c r="E1" s="126"/>
      <c r="F1" s="246" t="s">
        <v>431</v>
      </c>
    </row>
    <row r="2" spans="5:6" ht="14.25" thickBot="1">
      <c r="E2" s="127" t="s">
        <v>46</v>
      </c>
      <c r="F2" s="246"/>
    </row>
    <row r="3" spans="1:6" ht="18" customHeight="1" thickBot="1">
      <c r="A3" s="244" t="s">
        <v>49</v>
      </c>
      <c r="B3" s="128" t="s">
        <v>42</v>
      </c>
      <c r="C3" s="129"/>
      <c r="D3" s="128" t="s">
        <v>43</v>
      </c>
      <c r="E3" s="130"/>
      <c r="F3" s="246"/>
    </row>
    <row r="4" spans="1:6" s="131" customFormat="1" ht="35.25" customHeight="1" thickBot="1">
      <c r="A4" s="245"/>
      <c r="B4" s="74" t="s">
        <v>47</v>
      </c>
      <c r="C4" s="75" t="s">
        <v>426</v>
      </c>
      <c r="D4" s="74" t="s">
        <v>47</v>
      </c>
      <c r="E4" s="36" t="str">
        <f>+C4</f>
        <v>2016. évi módosított előirányzat</v>
      </c>
      <c r="F4" s="246"/>
    </row>
    <row r="5" spans="1:6" s="136" customFormat="1" ht="12" customHeight="1" thickBot="1">
      <c r="A5" s="132" t="s">
        <v>379</v>
      </c>
      <c r="B5" s="133" t="s">
        <v>380</v>
      </c>
      <c r="C5" s="134" t="s">
        <v>381</v>
      </c>
      <c r="D5" s="133" t="s">
        <v>383</v>
      </c>
      <c r="E5" s="135" t="s">
        <v>382</v>
      </c>
      <c r="F5" s="246"/>
    </row>
    <row r="6" spans="1:6" ht="12.75" customHeight="1">
      <c r="A6" s="137" t="s">
        <v>4</v>
      </c>
      <c r="B6" s="138" t="s">
        <v>277</v>
      </c>
      <c r="C6" s="114">
        <v>32795</v>
      </c>
      <c r="D6" s="138" t="s">
        <v>48</v>
      </c>
      <c r="E6" s="120">
        <f>'1.1.sz.mell.'!E94</f>
        <v>21559</v>
      </c>
      <c r="F6" s="246"/>
    </row>
    <row r="7" spans="1:6" ht="12.75" customHeight="1">
      <c r="A7" s="139" t="s">
        <v>5</v>
      </c>
      <c r="B7" s="140" t="s">
        <v>278</v>
      </c>
      <c r="C7" s="115">
        <v>8609</v>
      </c>
      <c r="D7" s="140" t="s">
        <v>107</v>
      </c>
      <c r="E7" s="121">
        <f>'1.1.sz.mell.'!E95</f>
        <v>5763</v>
      </c>
      <c r="F7" s="246"/>
    </row>
    <row r="8" spans="1:6" ht="12.75" customHeight="1">
      <c r="A8" s="139" t="s">
        <v>6</v>
      </c>
      <c r="B8" s="140" t="s">
        <v>299</v>
      </c>
      <c r="C8" s="115"/>
      <c r="D8" s="140" t="s">
        <v>132</v>
      </c>
      <c r="E8" s="121">
        <f>'1.1.sz.mell.'!E96</f>
        <v>24634</v>
      </c>
      <c r="F8" s="246"/>
    </row>
    <row r="9" spans="1:6" ht="12.75" customHeight="1">
      <c r="A9" s="139" t="s">
        <v>7</v>
      </c>
      <c r="B9" s="140" t="s">
        <v>98</v>
      </c>
      <c r="C9" s="115">
        <v>17751</v>
      </c>
      <c r="D9" s="140" t="s">
        <v>108</v>
      </c>
      <c r="E9" s="121">
        <f>'1.1.sz.mell.'!E97</f>
        <v>3000</v>
      </c>
      <c r="F9" s="246"/>
    </row>
    <row r="10" spans="1:6" ht="12.75" customHeight="1">
      <c r="A10" s="139" t="s">
        <v>8</v>
      </c>
      <c r="B10" s="141" t="s">
        <v>303</v>
      </c>
      <c r="C10" s="115">
        <v>14179</v>
      </c>
      <c r="D10" s="140" t="s">
        <v>109</v>
      </c>
      <c r="E10" s="121">
        <v>3195</v>
      </c>
      <c r="F10" s="246"/>
    </row>
    <row r="11" spans="1:6" ht="12.75" customHeight="1">
      <c r="A11" s="139" t="s">
        <v>9</v>
      </c>
      <c r="B11" s="140" t="s">
        <v>279</v>
      </c>
      <c r="C11" s="116">
        <v>1511</v>
      </c>
      <c r="D11" s="140" t="s">
        <v>35</v>
      </c>
      <c r="E11" s="121"/>
      <c r="F11" s="246"/>
    </row>
    <row r="12" spans="1:6" ht="12.75" customHeight="1">
      <c r="A12" s="139" t="s">
        <v>10</v>
      </c>
      <c r="B12" s="140" t="s">
        <v>367</v>
      </c>
      <c r="C12" s="115"/>
      <c r="D12" s="30"/>
      <c r="E12" s="121"/>
      <c r="F12" s="246"/>
    </row>
    <row r="13" spans="1:6" ht="12.75" customHeight="1">
      <c r="A13" s="139" t="s">
        <v>11</v>
      </c>
      <c r="B13" s="30"/>
      <c r="C13" s="115"/>
      <c r="D13" s="30"/>
      <c r="E13" s="121"/>
      <c r="F13" s="246"/>
    </row>
    <row r="14" spans="1:6" ht="12.75" customHeight="1">
      <c r="A14" s="139" t="s">
        <v>12</v>
      </c>
      <c r="B14" s="207"/>
      <c r="C14" s="116"/>
      <c r="D14" s="30"/>
      <c r="E14" s="121"/>
      <c r="F14" s="246"/>
    </row>
    <row r="15" spans="1:6" ht="12.75" customHeight="1">
      <c r="A15" s="139" t="s">
        <v>13</v>
      </c>
      <c r="B15" s="30"/>
      <c r="C15" s="115"/>
      <c r="D15" s="30"/>
      <c r="E15" s="121"/>
      <c r="F15" s="246"/>
    </row>
    <row r="16" spans="1:6" ht="12.75" customHeight="1">
      <c r="A16" s="139" t="s">
        <v>14</v>
      </c>
      <c r="B16" s="30"/>
      <c r="C16" s="115"/>
      <c r="D16" s="30"/>
      <c r="E16" s="121"/>
      <c r="F16" s="246"/>
    </row>
    <row r="17" spans="1:6" ht="12.75" customHeight="1" thickBot="1">
      <c r="A17" s="139" t="s">
        <v>15</v>
      </c>
      <c r="B17" s="38"/>
      <c r="C17" s="117"/>
      <c r="D17" s="30"/>
      <c r="E17" s="122"/>
      <c r="F17" s="246"/>
    </row>
    <row r="18" spans="1:6" ht="15.75" customHeight="1" thickBot="1">
      <c r="A18" s="142" t="s">
        <v>16</v>
      </c>
      <c r="B18" s="55" t="s">
        <v>368</v>
      </c>
      <c r="C18" s="118">
        <f>SUM(C6:C17)</f>
        <v>74845</v>
      </c>
      <c r="D18" s="55" t="s">
        <v>285</v>
      </c>
      <c r="E18" s="123">
        <f>SUM(E6:E17)</f>
        <v>58151</v>
      </c>
      <c r="F18" s="246"/>
    </row>
    <row r="19" spans="1:6" ht="12.75" customHeight="1">
      <c r="A19" s="143" t="s">
        <v>17</v>
      </c>
      <c r="B19" s="144" t="s">
        <v>282</v>
      </c>
      <c r="C19" s="236">
        <f>+C20+C21+C22+C23</f>
        <v>3694</v>
      </c>
      <c r="D19" s="145" t="s">
        <v>115</v>
      </c>
      <c r="E19" s="124"/>
      <c r="F19" s="246"/>
    </row>
    <row r="20" spans="1:6" ht="12.75" customHeight="1">
      <c r="A20" s="146" t="s">
        <v>18</v>
      </c>
      <c r="B20" s="145" t="s">
        <v>124</v>
      </c>
      <c r="C20" s="41">
        <f>'1.1.sz.mell.'!E73</f>
        <v>3694</v>
      </c>
      <c r="D20" s="145" t="s">
        <v>284</v>
      </c>
      <c r="E20" s="42">
        <v>0</v>
      </c>
      <c r="F20" s="246"/>
    </row>
    <row r="21" spans="1:6" ht="12.75" customHeight="1">
      <c r="A21" s="146" t="s">
        <v>19</v>
      </c>
      <c r="B21" s="145" t="s">
        <v>125</v>
      </c>
      <c r="C21" s="41"/>
      <c r="D21" s="145" t="s">
        <v>89</v>
      </c>
      <c r="E21" s="42"/>
      <c r="F21" s="246"/>
    </row>
    <row r="22" spans="1:6" ht="12.75" customHeight="1">
      <c r="A22" s="146" t="s">
        <v>20</v>
      </c>
      <c r="B22" s="145" t="s">
        <v>130</v>
      </c>
      <c r="C22" s="41"/>
      <c r="D22" s="145" t="s">
        <v>90</v>
      </c>
      <c r="E22" s="42"/>
      <c r="F22" s="246"/>
    </row>
    <row r="23" spans="1:6" ht="12.75" customHeight="1">
      <c r="A23" s="146" t="s">
        <v>21</v>
      </c>
      <c r="B23" s="145" t="s">
        <v>131</v>
      </c>
      <c r="C23" s="41">
        <v>0</v>
      </c>
      <c r="D23" s="144" t="s">
        <v>133</v>
      </c>
      <c r="E23" s="42"/>
      <c r="F23" s="246"/>
    </row>
    <row r="24" spans="1:6" ht="12.75" customHeight="1">
      <c r="A24" s="146" t="s">
        <v>22</v>
      </c>
      <c r="B24" s="145" t="s">
        <v>283</v>
      </c>
      <c r="C24" s="147">
        <f>+C25+C26</f>
        <v>0</v>
      </c>
      <c r="D24" s="145" t="s">
        <v>116</v>
      </c>
      <c r="E24" s="42"/>
      <c r="F24" s="246"/>
    </row>
    <row r="25" spans="1:6" ht="12.75" customHeight="1">
      <c r="A25" s="143" t="s">
        <v>23</v>
      </c>
      <c r="B25" s="144" t="s">
        <v>280</v>
      </c>
      <c r="C25" s="119">
        <v>0</v>
      </c>
      <c r="D25" s="138" t="s">
        <v>350</v>
      </c>
      <c r="E25" s="124"/>
      <c r="F25" s="246"/>
    </row>
    <row r="26" spans="1:6" ht="12.75" customHeight="1">
      <c r="A26" s="146" t="s">
        <v>24</v>
      </c>
      <c r="B26" s="145" t="s">
        <v>281</v>
      </c>
      <c r="C26" s="41"/>
      <c r="D26" s="140" t="s">
        <v>356</v>
      </c>
      <c r="E26" s="42"/>
      <c r="F26" s="246"/>
    </row>
    <row r="27" spans="1:6" ht="12.75" customHeight="1">
      <c r="A27" s="139" t="s">
        <v>25</v>
      </c>
      <c r="B27" s="145" t="s">
        <v>361</v>
      </c>
      <c r="C27" s="41"/>
      <c r="D27" s="140" t="s">
        <v>357</v>
      </c>
      <c r="E27" s="42"/>
      <c r="F27" s="246"/>
    </row>
    <row r="28" spans="1:6" ht="12.75" customHeight="1" thickBot="1">
      <c r="A28" s="179" t="s">
        <v>26</v>
      </c>
      <c r="B28" s="144" t="s">
        <v>238</v>
      </c>
      <c r="C28" s="119"/>
      <c r="D28" s="209" t="s">
        <v>275</v>
      </c>
      <c r="E28" s="124">
        <f>'1.1.sz.mell.'!E142</f>
        <v>1189</v>
      </c>
      <c r="F28" s="246"/>
    </row>
    <row r="29" spans="1:6" ht="15.75" customHeight="1" thickBot="1">
      <c r="A29" s="142" t="s">
        <v>27</v>
      </c>
      <c r="B29" s="55" t="s">
        <v>369</v>
      </c>
      <c r="C29" s="118">
        <f>+C19+C24+C27+C28</f>
        <v>3694</v>
      </c>
      <c r="D29" s="55" t="s">
        <v>371</v>
      </c>
      <c r="E29" s="123">
        <f>SUM(E19:E28)</f>
        <v>1189</v>
      </c>
      <c r="F29" s="246"/>
    </row>
    <row r="30" spans="1:6" ht="13.5" thickBot="1">
      <c r="A30" s="142" t="s">
        <v>28</v>
      </c>
      <c r="B30" s="148" t="s">
        <v>370</v>
      </c>
      <c r="C30" s="149">
        <f>+C18+C29</f>
        <v>78539</v>
      </c>
      <c r="D30" s="148" t="s">
        <v>372</v>
      </c>
      <c r="E30" s="149">
        <f>+E18+E29</f>
        <v>59340</v>
      </c>
      <c r="F30" s="246"/>
    </row>
    <row r="31" spans="1:6" ht="13.5" thickBot="1">
      <c r="A31" s="142" t="s">
        <v>29</v>
      </c>
      <c r="B31" s="148" t="s">
        <v>93</v>
      </c>
      <c r="C31" s="149" t="str">
        <f>IF(C18-E18&lt;0,E18-C18,"-")</f>
        <v>-</v>
      </c>
      <c r="D31" s="148" t="s">
        <v>94</v>
      </c>
      <c r="E31" s="149">
        <f>IF(C18-E18&gt;0,C18-E18,"-")</f>
        <v>16694</v>
      </c>
      <c r="F31" s="246"/>
    </row>
    <row r="32" spans="1:6" ht="13.5" thickBot="1">
      <c r="A32" s="142" t="s">
        <v>30</v>
      </c>
      <c r="B32" s="148" t="s">
        <v>134</v>
      </c>
      <c r="C32" s="149" t="str">
        <f>IF(C18+C29-E30&lt;0,E30-(C18+C29),"-")</f>
        <v>-</v>
      </c>
      <c r="D32" s="148" t="s">
        <v>135</v>
      </c>
      <c r="E32" s="149">
        <f>IF(C18+C29-E30&gt;0,C18+C29-E30,"-")</f>
        <v>19199</v>
      </c>
      <c r="F32" s="246"/>
    </row>
    <row r="33" spans="2:4" ht="18.75">
      <c r="B33" s="247"/>
      <c r="C33" s="247"/>
      <c r="D33" s="24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37" customWidth="1"/>
    <col min="2" max="2" width="55.125" style="73" customWidth="1"/>
    <col min="3" max="3" width="16.375" style="37" customWidth="1"/>
    <col min="4" max="4" width="55.125" style="37" customWidth="1"/>
    <col min="5" max="5" width="16.375" style="37" customWidth="1"/>
    <col min="6" max="6" width="4.875" style="37" customWidth="1"/>
    <col min="7" max="16384" width="9.375" style="37" customWidth="1"/>
  </cols>
  <sheetData>
    <row r="1" spans="2:6" ht="31.5">
      <c r="B1" s="125" t="s">
        <v>92</v>
      </c>
      <c r="C1" s="126"/>
      <c r="D1" s="126"/>
      <c r="E1" s="126"/>
      <c r="F1" s="246" t="s">
        <v>432</v>
      </c>
    </row>
    <row r="2" spans="5:6" ht="14.25" thickBot="1">
      <c r="E2" s="127" t="s">
        <v>46</v>
      </c>
      <c r="F2" s="246"/>
    </row>
    <row r="3" spans="1:6" ht="13.5" thickBot="1">
      <c r="A3" s="248" t="s">
        <v>49</v>
      </c>
      <c r="B3" s="128" t="s">
        <v>42</v>
      </c>
      <c r="C3" s="129"/>
      <c r="D3" s="128" t="s">
        <v>43</v>
      </c>
      <c r="E3" s="130"/>
      <c r="F3" s="246"/>
    </row>
    <row r="4" spans="1:6" s="131" customFormat="1" ht="36.75" thickBot="1">
      <c r="A4" s="249"/>
      <c r="B4" s="74" t="s">
        <v>47</v>
      </c>
      <c r="C4" s="75" t="str">
        <f>+'2.1.sz.mell  '!C4</f>
        <v>2016. évi módosított előirányzat</v>
      </c>
      <c r="D4" s="74" t="s">
        <v>47</v>
      </c>
      <c r="E4" s="75" t="str">
        <f>+'2.1.sz.mell  '!C4</f>
        <v>2016. évi módosított előirányzat</v>
      </c>
      <c r="F4" s="246"/>
    </row>
    <row r="5" spans="1:6" s="131" customFormat="1" ht="13.5" thickBot="1">
      <c r="A5" s="132" t="s">
        <v>379</v>
      </c>
      <c r="B5" s="133" t="s">
        <v>380</v>
      </c>
      <c r="C5" s="134" t="s">
        <v>381</v>
      </c>
      <c r="D5" s="133" t="s">
        <v>383</v>
      </c>
      <c r="E5" s="135" t="s">
        <v>382</v>
      </c>
      <c r="F5" s="246"/>
    </row>
    <row r="6" spans="1:6" ht="12.75" customHeight="1">
      <c r="A6" s="137" t="s">
        <v>4</v>
      </c>
      <c r="B6" s="138" t="s">
        <v>286</v>
      </c>
      <c r="C6" s="114">
        <v>3750</v>
      </c>
      <c r="D6" s="138" t="s">
        <v>126</v>
      </c>
      <c r="E6" s="120">
        <v>1241</v>
      </c>
      <c r="F6" s="246"/>
    </row>
    <row r="7" spans="1:6" ht="12.75">
      <c r="A7" s="139" t="s">
        <v>5</v>
      </c>
      <c r="B7" s="140" t="s">
        <v>287</v>
      </c>
      <c r="C7" s="115"/>
      <c r="D7" s="140" t="s">
        <v>292</v>
      </c>
      <c r="E7" s="121"/>
      <c r="F7" s="246"/>
    </row>
    <row r="8" spans="1:6" ht="12.75" customHeight="1">
      <c r="A8" s="139" t="s">
        <v>6</v>
      </c>
      <c r="B8" s="140" t="s">
        <v>0</v>
      </c>
      <c r="C8" s="115">
        <v>0</v>
      </c>
      <c r="D8" s="140" t="s">
        <v>111</v>
      </c>
      <c r="E8" s="121">
        <f>'1.1.sz.mell.'!E117</f>
        <v>21708</v>
      </c>
      <c r="F8" s="246"/>
    </row>
    <row r="9" spans="1:6" ht="12.75" customHeight="1">
      <c r="A9" s="139" t="s">
        <v>7</v>
      </c>
      <c r="B9" s="140" t="s">
        <v>288</v>
      </c>
      <c r="C9" s="115"/>
      <c r="D9" s="140" t="s">
        <v>293</v>
      </c>
      <c r="E9" s="121"/>
      <c r="F9" s="246"/>
    </row>
    <row r="10" spans="1:6" ht="12.75" customHeight="1">
      <c r="A10" s="139" t="s">
        <v>8</v>
      </c>
      <c r="B10" s="140" t="s">
        <v>289</v>
      </c>
      <c r="C10" s="115"/>
      <c r="D10" s="140" t="s">
        <v>129</v>
      </c>
      <c r="E10" s="121"/>
      <c r="F10" s="246"/>
    </row>
    <row r="11" spans="1:6" ht="12.75" customHeight="1">
      <c r="A11" s="139" t="s">
        <v>9</v>
      </c>
      <c r="B11" s="140" t="s">
        <v>290</v>
      </c>
      <c r="C11" s="116"/>
      <c r="D11" s="210"/>
      <c r="E11" s="121"/>
      <c r="F11" s="246"/>
    </row>
    <row r="12" spans="1:6" ht="12.75" customHeight="1">
      <c r="A12" s="139" t="s">
        <v>10</v>
      </c>
      <c r="B12" s="30"/>
      <c r="C12" s="115"/>
      <c r="D12" s="210"/>
      <c r="E12" s="121"/>
      <c r="F12" s="246"/>
    </row>
    <row r="13" spans="1:6" ht="12.75" customHeight="1">
      <c r="A13" s="139" t="s">
        <v>11</v>
      </c>
      <c r="B13" s="30"/>
      <c r="C13" s="115"/>
      <c r="D13" s="211"/>
      <c r="E13" s="121"/>
      <c r="F13" s="246"/>
    </row>
    <row r="14" spans="1:6" ht="12.75" customHeight="1">
      <c r="A14" s="139" t="s">
        <v>12</v>
      </c>
      <c r="B14" s="208"/>
      <c r="C14" s="116"/>
      <c r="D14" s="210"/>
      <c r="E14" s="121"/>
      <c r="F14" s="246"/>
    </row>
    <row r="15" spans="1:6" ht="12.75">
      <c r="A15" s="139" t="s">
        <v>13</v>
      </c>
      <c r="B15" s="30"/>
      <c r="C15" s="116"/>
      <c r="D15" s="210"/>
      <c r="E15" s="121"/>
      <c r="F15" s="246"/>
    </row>
    <row r="16" spans="1:6" ht="12.75" customHeight="1" thickBot="1">
      <c r="A16" s="179" t="s">
        <v>14</v>
      </c>
      <c r="B16" s="209"/>
      <c r="C16" s="181"/>
      <c r="D16" s="180" t="s">
        <v>35</v>
      </c>
      <c r="E16" s="164"/>
      <c r="F16" s="246"/>
    </row>
    <row r="17" spans="1:6" ht="15.75" customHeight="1" thickBot="1">
      <c r="A17" s="142" t="s">
        <v>15</v>
      </c>
      <c r="B17" s="55" t="s">
        <v>300</v>
      </c>
      <c r="C17" s="118">
        <f>+C6+C8+C9+C11+C12+C13+C14+C15+C16</f>
        <v>3750</v>
      </c>
      <c r="D17" s="55" t="s">
        <v>301</v>
      </c>
      <c r="E17" s="123">
        <f>+E6+E8+E10+E11+E12+E13+E14+E15+E16</f>
        <v>22949</v>
      </c>
      <c r="F17" s="246"/>
    </row>
    <row r="18" spans="1:6" ht="12.75" customHeight="1">
      <c r="A18" s="137" t="s">
        <v>16</v>
      </c>
      <c r="B18" s="151" t="s">
        <v>147</v>
      </c>
      <c r="C18" s="158">
        <f>+C19+C20+C21+C22+C23</f>
        <v>0</v>
      </c>
      <c r="D18" s="145" t="s">
        <v>115</v>
      </c>
      <c r="E18" s="40"/>
      <c r="F18" s="246"/>
    </row>
    <row r="19" spans="1:6" ht="12.75" customHeight="1">
      <c r="A19" s="139" t="s">
        <v>17</v>
      </c>
      <c r="B19" s="152" t="s">
        <v>136</v>
      </c>
      <c r="C19" s="41"/>
      <c r="D19" s="145" t="s">
        <v>118</v>
      </c>
      <c r="E19" s="42"/>
      <c r="F19" s="246"/>
    </row>
    <row r="20" spans="1:6" ht="12.75" customHeight="1">
      <c r="A20" s="137" t="s">
        <v>18</v>
      </c>
      <c r="B20" s="152" t="s">
        <v>137</v>
      </c>
      <c r="C20" s="41"/>
      <c r="D20" s="145" t="s">
        <v>89</v>
      </c>
      <c r="E20" s="42"/>
      <c r="F20" s="246"/>
    </row>
    <row r="21" spans="1:6" ht="12.75" customHeight="1">
      <c r="A21" s="139" t="s">
        <v>19</v>
      </c>
      <c r="B21" s="152" t="s">
        <v>138</v>
      </c>
      <c r="C21" s="41"/>
      <c r="D21" s="145" t="s">
        <v>90</v>
      </c>
      <c r="E21" s="42"/>
      <c r="F21" s="246"/>
    </row>
    <row r="22" spans="1:6" ht="12.75" customHeight="1">
      <c r="A22" s="137" t="s">
        <v>20</v>
      </c>
      <c r="B22" s="152" t="s">
        <v>139</v>
      </c>
      <c r="C22" s="41"/>
      <c r="D22" s="144" t="s">
        <v>133</v>
      </c>
      <c r="E22" s="42"/>
      <c r="F22" s="246"/>
    </row>
    <row r="23" spans="1:6" ht="12.75" customHeight="1">
      <c r="A23" s="139" t="s">
        <v>21</v>
      </c>
      <c r="B23" s="153" t="s">
        <v>140</v>
      </c>
      <c r="C23" s="41"/>
      <c r="D23" s="145" t="s">
        <v>119</v>
      </c>
      <c r="E23" s="42"/>
      <c r="F23" s="246"/>
    </row>
    <row r="24" spans="1:6" ht="12.75" customHeight="1">
      <c r="A24" s="137" t="s">
        <v>22</v>
      </c>
      <c r="B24" s="154" t="s">
        <v>141</v>
      </c>
      <c r="C24" s="147">
        <f>+C25+C26+C27+C28+C29</f>
        <v>0</v>
      </c>
      <c r="D24" s="155" t="s">
        <v>117</v>
      </c>
      <c r="E24" s="42"/>
      <c r="F24" s="246"/>
    </row>
    <row r="25" spans="1:6" ht="12.75" customHeight="1">
      <c r="A25" s="139" t="s">
        <v>23</v>
      </c>
      <c r="B25" s="153" t="s">
        <v>142</v>
      </c>
      <c r="C25" s="41">
        <f>'1.1.sz.mell.'!E64</f>
        <v>0</v>
      </c>
      <c r="D25" s="155" t="s">
        <v>294</v>
      </c>
      <c r="E25" s="42"/>
      <c r="F25" s="246"/>
    </row>
    <row r="26" spans="1:6" ht="12.75" customHeight="1">
      <c r="A26" s="137" t="s">
        <v>24</v>
      </c>
      <c r="B26" s="153" t="s">
        <v>143</v>
      </c>
      <c r="C26" s="41"/>
      <c r="D26" s="150"/>
      <c r="E26" s="42"/>
      <c r="F26" s="246"/>
    </row>
    <row r="27" spans="1:6" ht="12.75" customHeight="1">
      <c r="A27" s="139" t="s">
        <v>25</v>
      </c>
      <c r="B27" s="152" t="s">
        <v>144</v>
      </c>
      <c r="C27" s="41"/>
      <c r="D27" s="53"/>
      <c r="E27" s="42"/>
      <c r="F27" s="246"/>
    </row>
    <row r="28" spans="1:6" ht="12.75" customHeight="1">
      <c r="A28" s="137" t="s">
        <v>26</v>
      </c>
      <c r="B28" s="156" t="s">
        <v>145</v>
      </c>
      <c r="C28" s="41"/>
      <c r="D28" s="30"/>
      <c r="E28" s="42"/>
      <c r="F28" s="246"/>
    </row>
    <row r="29" spans="1:6" ht="12.75" customHeight="1" thickBot="1">
      <c r="A29" s="139" t="s">
        <v>27</v>
      </c>
      <c r="B29" s="157" t="s">
        <v>146</v>
      </c>
      <c r="C29" s="41"/>
      <c r="D29" s="53"/>
      <c r="E29" s="42"/>
      <c r="F29" s="246"/>
    </row>
    <row r="30" spans="1:6" ht="21.75" customHeight="1" thickBot="1">
      <c r="A30" s="142" t="s">
        <v>28</v>
      </c>
      <c r="B30" s="55" t="s">
        <v>291</v>
      </c>
      <c r="C30" s="118">
        <f>+C18+C24</f>
        <v>0</v>
      </c>
      <c r="D30" s="55" t="s">
        <v>295</v>
      </c>
      <c r="E30" s="123">
        <f>SUM(E18:E29)</f>
        <v>0</v>
      </c>
      <c r="F30" s="246"/>
    </row>
    <row r="31" spans="1:6" ht="13.5" thickBot="1">
      <c r="A31" s="142" t="s">
        <v>29</v>
      </c>
      <c r="B31" s="148" t="s">
        <v>296</v>
      </c>
      <c r="C31" s="149">
        <f>+C17+C30</f>
        <v>3750</v>
      </c>
      <c r="D31" s="148" t="s">
        <v>297</v>
      </c>
      <c r="E31" s="149">
        <f>+E17+E30</f>
        <v>22949</v>
      </c>
      <c r="F31" s="246"/>
    </row>
    <row r="32" spans="1:6" ht="13.5" thickBot="1">
      <c r="A32" s="142" t="s">
        <v>30</v>
      </c>
      <c r="B32" s="148" t="s">
        <v>93</v>
      </c>
      <c r="C32" s="149">
        <f>IF(C17-E17&lt;0,E17-C17,"-")</f>
        <v>19199</v>
      </c>
      <c r="D32" s="148" t="s">
        <v>94</v>
      </c>
      <c r="E32" s="149" t="str">
        <f>IF(C17-E17&gt;0,C17-E17,"-")</f>
        <v>-</v>
      </c>
      <c r="F32" s="246"/>
    </row>
    <row r="33" spans="1:6" ht="13.5" thickBot="1">
      <c r="A33" s="142" t="s">
        <v>31</v>
      </c>
      <c r="B33" s="148" t="s">
        <v>134</v>
      </c>
      <c r="C33" s="149" t="str">
        <f>IF(C17+C30-E26&lt;0,E26-(C17+C30),"-")</f>
        <v>-</v>
      </c>
      <c r="D33" s="148" t="s">
        <v>135</v>
      </c>
      <c r="E33" s="149"/>
      <c r="F33" s="24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6" t="s">
        <v>84</v>
      </c>
      <c r="E1" s="59" t="s">
        <v>88</v>
      </c>
    </row>
    <row r="3" spans="1:5" ht="12.75">
      <c r="A3" s="60"/>
      <c r="B3" s="61"/>
      <c r="C3" s="60"/>
      <c r="D3" s="63"/>
      <c r="E3" s="61"/>
    </row>
    <row r="4" spans="1:5" ht="15.75">
      <c r="A4" s="43" t="str">
        <f>+ÖSSZEFÜGGÉSEK!A5</f>
        <v>2015. évi előirányzat BEVÉTELEK</v>
      </c>
      <c r="B4" s="62"/>
      <c r="C4" s="69"/>
      <c r="D4" s="63"/>
      <c r="E4" s="61"/>
    </row>
    <row r="5" spans="1:5" ht="12.75">
      <c r="A5" s="60"/>
      <c r="B5" s="61"/>
      <c r="C5" s="60"/>
      <c r="D5" s="63"/>
      <c r="E5" s="61"/>
    </row>
    <row r="6" spans="1:5" ht="12.75">
      <c r="A6" s="60" t="s">
        <v>403</v>
      </c>
      <c r="B6" s="61">
        <f>+'1.1.sz.mell.'!C62</f>
        <v>71959</v>
      </c>
      <c r="C6" s="60" t="s">
        <v>373</v>
      </c>
      <c r="D6" s="63">
        <f>+'2.1.sz.mell  '!C18+'2.2.sz.mell  '!C17</f>
        <v>78595</v>
      </c>
      <c r="E6" s="61">
        <f aca="true" t="shared" si="0" ref="E6:E15">+B6-D6</f>
        <v>-6636</v>
      </c>
    </row>
    <row r="7" spans="1:5" ht="12.75">
      <c r="A7" s="60" t="s">
        <v>404</v>
      </c>
      <c r="B7" s="61">
        <f>+'1.1.sz.mell.'!C86</f>
        <v>3694</v>
      </c>
      <c r="C7" s="60" t="s">
        <v>374</v>
      </c>
      <c r="D7" s="63">
        <f>+'2.1.sz.mell  '!C29+'2.2.sz.mell  '!C30</f>
        <v>3694</v>
      </c>
      <c r="E7" s="61">
        <f t="shared" si="0"/>
        <v>0</v>
      </c>
    </row>
    <row r="8" spans="1:5" ht="12.75">
      <c r="A8" s="60" t="s">
        <v>405</v>
      </c>
      <c r="B8" s="61">
        <f>+'1.1.sz.mell.'!C87</f>
        <v>75593</v>
      </c>
      <c r="C8" s="60" t="s">
        <v>375</v>
      </c>
      <c r="D8" s="63">
        <f>+'2.1.sz.mell  '!C30+'2.2.sz.mell  '!C31</f>
        <v>82289</v>
      </c>
      <c r="E8" s="61">
        <f t="shared" si="0"/>
        <v>-6696</v>
      </c>
    </row>
    <row r="9" spans="1:5" ht="12.75">
      <c r="A9" s="60"/>
      <c r="B9" s="61"/>
      <c r="C9" s="60"/>
      <c r="D9" s="63"/>
      <c r="E9" s="61"/>
    </row>
    <row r="10" spans="1:5" ht="12.75">
      <c r="A10" s="60"/>
      <c r="B10" s="61"/>
      <c r="C10" s="60"/>
      <c r="D10" s="63"/>
      <c r="E10" s="61"/>
    </row>
    <row r="11" spans="1:5" ht="15.75">
      <c r="A11" s="43" t="str">
        <f>+ÖSSZEFÜGGÉSEK!A12</f>
        <v>2015. évi előirányzat KIADÁSOK</v>
      </c>
      <c r="B11" s="62"/>
      <c r="C11" s="69"/>
      <c r="D11" s="63"/>
      <c r="E11" s="61"/>
    </row>
    <row r="12" spans="1:5" ht="12.75">
      <c r="A12" s="60"/>
      <c r="B12" s="61"/>
      <c r="C12" s="60"/>
      <c r="D12" s="63"/>
      <c r="E12" s="61"/>
    </row>
    <row r="13" spans="1:5" ht="12.75">
      <c r="A13" s="60" t="s">
        <v>406</v>
      </c>
      <c r="B13" s="61">
        <f>+'1.1.sz.mell.'!C128</f>
        <v>75593</v>
      </c>
      <c r="C13" s="60" t="s">
        <v>376</v>
      </c>
      <c r="D13" s="63">
        <f>+'2.1.sz.mell  '!E18+'2.2.sz.mell  '!E17</f>
        <v>81100</v>
      </c>
      <c r="E13" s="61">
        <f t="shared" si="0"/>
        <v>-5507</v>
      </c>
    </row>
    <row r="14" spans="1:5" ht="12.75">
      <c r="A14" s="60" t="s">
        <v>407</v>
      </c>
      <c r="B14" s="61">
        <f>+'1.1.sz.mell.'!C153</f>
        <v>0</v>
      </c>
      <c r="C14" s="60" t="s">
        <v>377</v>
      </c>
      <c r="D14" s="63">
        <f>+'2.1.sz.mell  '!E29+'2.2.sz.mell  '!E30</f>
        <v>1189</v>
      </c>
      <c r="E14" s="61">
        <f t="shared" si="0"/>
        <v>-1189</v>
      </c>
    </row>
    <row r="15" spans="1:5" ht="12.75">
      <c r="A15" s="60" t="s">
        <v>408</v>
      </c>
      <c r="B15" s="61">
        <f>+'1.1.sz.mell.'!C154</f>
        <v>75593</v>
      </c>
      <c r="C15" s="60" t="s">
        <v>378</v>
      </c>
      <c r="D15" s="63">
        <f>+'2.1.sz.mell  '!E30+'2.2.sz.mell  '!E31</f>
        <v>82289</v>
      </c>
      <c r="E15" s="61">
        <f t="shared" si="0"/>
        <v>-6696</v>
      </c>
    </row>
    <row r="16" spans="1:5" ht="12.75">
      <c r="A16" s="57"/>
      <c r="B16" s="57"/>
      <c r="C16" s="60"/>
      <c r="D16" s="63"/>
      <c r="E16" s="58"/>
    </row>
    <row r="17" spans="1:5" ht="12.75">
      <c r="A17" s="57"/>
      <c r="B17" s="57"/>
      <c r="C17" s="57"/>
      <c r="D17" s="57"/>
      <c r="E17" s="57"/>
    </row>
    <row r="18" spans="1:5" ht="12.75">
      <c r="A18" s="57"/>
      <c r="B18" s="57"/>
      <c r="C18" s="57"/>
      <c r="D18" s="57"/>
      <c r="E18" s="57"/>
    </row>
    <row r="19" spans="1:5" ht="12.75">
      <c r="A19" s="57"/>
      <c r="B19" s="57"/>
      <c r="C19" s="57"/>
      <c r="D19" s="57"/>
      <c r="E19" s="57"/>
    </row>
  </sheetData>
  <sheetProtection sheet="1"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BreakPreview" zoomScale="85" zoomScaleNormal="130" zoomScaleSheetLayoutView="85" workbookViewId="0" topLeftCell="A1">
      <selection activeCell="D116" sqref="D116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 melléklet a ……/",LEFT(ÖSSZEFÜGGÉSEK!C5,4),". (….) önkormányzati rendelethez")</f>
        <v>3.1.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/>
      <c r="D2" s="161"/>
      <c r="E2" s="161" t="s">
        <v>38</v>
      </c>
    </row>
    <row r="3" spans="1:5" s="44" customFormat="1" ht="16.5" thickBot="1">
      <c r="A3" s="81" t="s">
        <v>120</v>
      </c>
      <c r="B3" s="160" t="s">
        <v>302</v>
      </c>
      <c r="C3" s="237"/>
      <c r="D3" s="237"/>
      <c r="E3" s="237" t="s">
        <v>38</v>
      </c>
    </row>
    <row r="4" spans="1:5" s="45" customFormat="1" ht="15.75" customHeight="1" thickBot="1">
      <c r="A4" s="82"/>
      <c r="B4" s="82"/>
      <c r="C4" s="83"/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421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f>+C9+C10+C11+C12+C13+C14</f>
        <v>30475</v>
      </c>
      <c r="D8" s="103">
        <f>+D9+D10+D11+D12+D13+D14</f>
        <v>2321</v>
      </c>
      <c r="E8" s="103">
        <f>+E9+E10+E11+E12+E13+E14</f>
        <v>32796</v>
      </c>
    </row>
    <row r="9" spans="1:5" s="46" customFormat="1" ht="12" customHeight="1">
      <c r="A9" s="212" t="s">
        <v>61</v>
      </c>
      <c r="B9" s="194" t="s">
        <v>149</v>
      </c>
      <c r="C9" s="106">
        <v>14850</v>
      </c>
      <c r="D9" s="106">
        <v>0</v>
      </c>
      <c r="E9" s="106">
        <f aca="true" t="shared" si="0" ref="E9:E14">C9+D9</f>
        <v>14850</v>
      </c>
    </row>
    <row r="10" spans="1:5" s="47" customFormat="1" ht="12" customHeight="1">
      <c r="A10" s="213" t="s">
        <v>62</v>
      </c>
      <c r="B10" s="195" t="s">
        <v>150</v>
      </c>
      <c r="C10" s="105"/>
      <c r="D10" s="105"/>
      <c r="E10" s="106">
        <f t="shared" si="0"/>
        <v>0</v>
      </c>
    </row>
    <row r="11" spans="1:5" s="47" customFormat="1" ht="12" customHeight="1">
      <c r="A11" s="213" t="s">
        <v>63</v>
      </c>
      <c r="B11" s="195" t="s">
        <v>151</v>
      </c>
      <c r="C11" s="105">
        <v>14425</v>
      </c>
      <c r="D11" s="105">
        <v>-190</v>
      </c>
      <c r="E11" s="106">
        <f t="shared" si="0"/>
        <v>14235</v>
      </c>
    </row>
    <row r="12" spans="1:5" s="47" customFormat="1" ht="12" customHeight="1">
      <c r="A12" s="213" t="s">
        <v>64</v>
      </c>
      <c r="B12" s="195" t="s">
        <v>152</v>
      </c>
      <c r="C12" s="105">
        <v>1200</v>
      </c>
      <c r="D12" s="105"/>
      <c r="E12" s="106">
        <f t="shared" si="0"/>
        <v>1200</v>
      </c>
    </row>
    <row r="13" spans="1:5" s="47" customFormat="1" ht="12" customHeight="1">
      <c r="A13" s="213" t="s">
        <v>81</v>
      </c>
      <c r="B13" s="195" t="s">
        <v>384</v>
      </c>
      <c r="C13" s="105">
        <v>0</v>
      </c>
      <c r="D13" s="105">
        <v>1911</v>
      </c>
      <c r="E13" s="106">
        <f t="shared" si="0"/>
        <v>1911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>
        <v>600</v>
      </c>
      <c r="E14" s="106">
        <f t="shared" si="0"/>
        <v>600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4663</v>
      </c>
      <c r="D15" s="103">
        <f>+D16+D17+D18+D19+D20</f>
        <v>3946</v>
      </c>
      <c r="E15" s="103">
        <f>+E16+E17+E18+E19+E20</f>
        <v>8609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>
        <v>4663</v>
      </c>
      <c r="D20" s="105">
        <v>3946</v>
      </c>
      <c r="E20" s="106">
        <f t="shared" si="1"/>
        <v>8609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10970</v>
      </c>
      <c r="D22" s="103">
        <f>+D23+D24+D25+D26+D27</f>
        <v>-7220</v>
      </c>
      <c r="E22" s="103">
        <f>+E23+E24+E25+E26+E27</f>
        <v>3750</v>
      </c>
    </row>
    <row r="23" spans="1:5" s="47" customFormat="1" ht="12" customHeight="1">
      <c r="A23" s="212" t="s">
        <v>50</v>
      </c>
      <c r="B23" s="194" t="s">
        <v>159</v>
      </c>
      <c r="C23" s="106"/>
      <c r="D23" s="106">
        <v>0</v>
      </c>
      <c r="E23" s="106">
        <f aca="true" t="shared" si="2" ref="E23:E28">C23+D23</f>
        <v>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>
        <v>10970</v>
      </c>
      <c r="D26" s="105">
        <v>-7220</v>
      </c>
      <c r="E26" s="106">
        <f t="shared" si="2"/>
        <v>3750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>
        <v>0</v>
      </c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17750</v>
      </c>
      <c r="D29" s="109">
        <f>+D30+D34+D35+D36</f>
        <v>0</v>
      </c>
      <c r="E29" s="109">
        <f>+E30+E34+E35+E36</f>
        <v>17750</v>
      </c>
    </row>
    <row r="30" spans="1:5" s="47" customFormat="1" ht="12" customHeight="1">
      <c r="A30" s="212" t="s">
        <v>164</v>
      </c>
      <c r="B30" s="194" t="s">
        <v>385</v>
      </c>
      <c r="C30" s="189">
        <v>15189</v>
      </c>
      <c r="D30" s="189">
        <v>0</v>
      </c>
      <c r="E30" s="106">
        <f aca="true" t="shared" si="3" ref="E30:E36">C30+D30</f>
        <v>15189</v>
      </c>
    </row>
    <row r="31" spans="1:5" s="47" customFormat="1" ht="12" customHeight="1">
      <c r="A31" s="213" t="s">
        <v>165</v>
      </c>
      <c r="B31" s="195" t="s">
        <v>170</v>
      </c>
      <c r="C31" s="105">
        <v>5189</v>
      </c>
      <c r="D31" s="105">
        <v>0</v>
      </c>
      <c r="E31" s="106">
        <f t="shared" si="3"/>
        <v>5189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>
        <v>10000</v>
      </c>
      <c r="D33" s="105">
        <v>0</v>
      </c>
      <c r="E33" s="106">
        <f t="shared" si="3"/>
        <v>10000</v>
      </c>
    </row>
    <row r="34" spans="1:5" s="47" customFormat="1" ht="12" customHeight="1">
      <c r="A34" s="213" t="s">
        <v>167</v>
      </c>
      <c r="B34" s="195" t="s">
        <v>172</v>
      </c>
      <c r="C34" s="105">
        <v>2500</v>
      </c>
      <c r="D34" s="105">
        <v>0</v>
      </c>
      <c r="E34" s="106">
        <f t="shared" si="3"/>
        <v>2500</v>
      </c>
    </row>
    <row r="35" spans="1:5" s="47" customFormat="1" ht="12" customHeight="1">
      <c r="A35" s="213" t="s">
        <v>168</v>
      </c>
      <c r="B35" s="195" t="s">
        <v>173</v>
      </c>
      <c r="C35" s="105">
        <v>21</v>
      </c>
      <c r="D35" s="105">
        <v>0</v>
      </c>
      <c r="E35" s="106">
        <f t="shared" si="3"/>
        <v>21</v>
      </c>
    </row>
    <row r="36" spans="1:5" s="47" customFormat="1" ht="12" customHeight="1" thickBot="1">
      <c r="A36" s="214" t="s">
        <v>169</v>
      </c>
      <c r="B36" s="196" t="s">
        <v>174</v>
      </c>
      <c r="C36" s="107">
        <v>40</v>
      </c>
      <c r="D36" s="107">
        <v>0</v>
      </c>
      <c r="E36" s="106">
        <f t="shared" si="3"/>
        <v>40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7090</v>
      </c>
      <c r="D37" s="103">
        <f>SUM(D38:D48)</f>
        <v>7089</v>
      </c>
      <c r="E37" s="103">
        <f>SUM(E38:E48)</f>
        <v>14179</v>
      </c>
    </row>
    <row r="38" spans="1:5" s="47" customFormat="1" ht="12" customHeight="1">
      <c r="A38" s="212" t="s">
        <v>54</v>
      </c>
      <c r="B38" s="194" t="s">
        <v>177</v>
      </c>
      <c r="C38" s="106"/>
      <c r="D38" s="106"/>
      <c r="E38" s="106">
        <f aca="true" t="shared" si="4" ref="E38:E48">C38+D38</f>
        <v>0</v>
      </c>
    </row>
    <row r="39" spans="1:5" s="47" customFormat="1" ht="12" customHeight="1">
      <c r="A39" s="213" t="s">
        <v>55</v>
      </c>
      <c r="B39" s="195" t="s">
        <v>178</v>
      </c>
      <c r="C39" s="105">
        <v>5311</v>
      </c>
      <c r="D39" s="105">
        <v>0</v>
      </c>
      <c r="E39" s="106">
        <f t="shared" si="4"/>
        <v>5311</v>
      </c>
    </row>
    <row r="40" spans="1:5" s="47" customFormat="1" ht="12" customHeight="1">
      <c r="A40" s="213" t="s">
        <v>56</v>
      </c>
      <c r="B40" s="195" t="s">
        <v>179</v>
      </c>
      <c r="C40" s="105">
        <v>77</v>
      </c>
      <c r="D40" s="105"/>
      <c r="E40" s="106">
        <f t="shared" si="4"/>
        <v>77</v>
      </c>
    </row>
    <row r="41" spans="1:5" s="47" customFormat="1" ht="12" customHeight="1">
      <c r="A41" s="213" t="s">
        <v>99</v>
      </c>
      <c r="B41" s="195" t="s">
        <v>180</v>
      </c>
      <c r="C41" s="105">
        <v>307</v>
      </c>
      <c r="D41" s="105"/>
      <c r="E41" s="106">
        <f t="shared" si="4"/>
        <v>307</v>
      </c>
    </row>
    <row r="42" spans="1:5" s="47" customFormat="1" ht="12" customHeight="1">
      <c r="A42" s="213" t="s">
        <v>100</v>
      </c>
      <c r="B42" s="195" t="s">
        <v>181</v>
      </c>
      <c r="C42" s="105">
        <v>0</v>
      </c>
      <c r="D42" s="105">
        <v>7086</v>
      </c>
      <c r="E42" s="106">
        <f t="shared" si="4"/>
        <v>7086</v>
      </c>
    </row>
    <row r="43" spans="1:5" s="47" customFormat="1" ht="12" customHeight="1">
      <c r="A43" s="213" t="s">
        <v>101</v>
      </c>
      <c r="B43" s="195" t="s">
        <v>182</v>
      </c>
      <c r="C43" s="105">
        <v>1395</v>
      </c>
      <c r="D43" s="105">
        <v>0</v>
      </c>
      <c r="E43" s="106">
        <f t="shared" si="4"/>
        <v>1395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>
        <v>0</v>
      </c>
      <c r="D45" s="105">
        <v>3</v>
      </c>
      <c r="E45" s="106">
        <f t="shared" si="4"/>
        <v>3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>
        <v>0</v>
      </c>
      <c r="D48" s="182">
        <v>0</v>
      </c>
      <c r="E48" s="106">
        <f t="shared" si="4"/>
        <v>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>
        <v>0</v>
      </c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1011</v>
      </c>
      <c r="D55" s="103">
        <f>SUM(D56:D58)</f>
        <v>500</v>
      </c>
      <c r="E55" s="103">
        <f>SUM(E56:E58)</f>
        <v>1511</v>
      </c>
    </row>
    <row r="56" spans="1:5" s="47" customFormat="1" ht="12" customHeight="1">
      <c r="A56" s="212" t="s">
        <v>59</v>
      </c>
      <c r="B56" s="194" t="s">
        <v>197</v>
      </c>
      <c r="C56" s="106">
        <v>1011</v>
      </c>
      <c r="D56" s="106">
        <v>0</v>
      </c>
      <c r="E56" s="106">
        <f>C56+D56</f>
        <v>1011</v>
      </c>
    </row>
    <row r="57" spans="1:5" s="47" customFormat="1" ht="12" customHeight="1">
      <c r="A57" s="213" t="s">
        <v>60</v>
      </c>
      <c r="B57" s="195" t="s">
        <v>308</v>
      </c>
      <c r="C57" s="105">
        <v>0</v>
      </c>
      <c r="D57" s="105">
        <v>0</v>
      </c>
      <c r="E57" s="106">
        <f>C57+D57</f>
        <v>0</v>
      </c>
    </row>
    <row r="58" spans="1:5" s="47" customFormat="1" ht="12" customHeight="1">
      <c r="A58" s="213" t="s">
        <v>200</v>
      </c>
      <c r="B58" s="195" t="s">
        <v>198</v>
      </c>
      <c r="C58" s="105">
        <v>0</v>
      </c>
      <c r="D58" s="105">
        <v>500</v>
      </c>
      <c r="E58" s="106">
        <f>C58+D58</f>
        <v>500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f>+C8+C15+C22+C29+C37+C49+C55+C60</f>
        <v>71959</v>
      </c>
      <c r="D65" s="109">
        <v>6696</v>
      </c>
      <c r="E65" s="109">
        <f>+E8+E15+E22+E29+E37+E49+E55+E60</f>
        <v>78595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>
        <v>0</v>
      </c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>
        <v>0</v>
      </c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>
        <v>0</v>
      </c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3694</v>
      </c>
      <c r="D75" s="103">
        <f>SUM(D76:D77)</f>
        <v>0</v>
      </c>
      <c r="E75" s="103">
        <f>SUM(E76:E77)</f>
        <v>3694</v>
      </c>
    </row>
    <row r="76" spans="1:5" s="47" customFormat="1" ht="12" customHeight="1">
      <c r="A76" s="212" t="s">
        <v>243</v>
      </c>
      <c r="B76" s="194" t="s">
        <v>221</v>
      </c>
      <c r="C76" s="108">
        <v>3694</v>
      </c>
      <c r="D76" s="108">
        <v>0</v>
      </c>
      <c r="E76" s="106">
        <f>C76+D76</f>
        <v>3694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3694</v>
      </c>
      <c r="D89" s="109">
        <f>+D66+D70+D75+D78+D82+D88+D87</f>
        <v>0</v>
      </c>
      <c r="E89" s="109">
        <f>+E66+E70+E75+E78+E82+E88+E87</f>
        <v>3694</v>
      </c>
    </row>
    <row r="90" spans="1:5" s="46" customFormat="1" ht="12" customHeight="1" thickBot="1">
      <c r="A90" s="219" t="s">
        <v>388</v>
      </c>
      <c r="B90" s="202" t="s">
        <v>389</v>
      </c>
      <c r="C90" s="109">
        <v>75593</v>
      </c>
      <c r="D90" s="109">
        <f>+D65+D89</f>
        <v>6696</v>
      </c>
      <c r="E90" s="109">
        <v>82289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C94+C95+C96+C97+C98+C111</f>
        <v>53400</v>
      </c>
      <c r="D93" s="102">
        <f>D94+D95+D96+D97+D98+D111</f>
        <v>4751</v>
      </c>
      <c r="E93" s="102">
        <f>E94+E95+E96+E97+E98+E111</f>
        <v>58151</v>
      </c>
    </row>
    <row r="94" spans="1:5" ht="12" customHeight="1">
      <c r="A94" s="220" t="s">
        <v>61</v>
      </c>
      <c r="B94" s="8" t="s">
        <v>34</v>
      </c>
      <c r="C94" s="104">
        <v>20185</v>
      </c>
      <c r="D94" s="104">
        <v>1374</v>
      </c>
      <c r="E94" s="106">
        <f aca="true" t="shared" si="5" ref="E94:E113">C94+D94</f>
        <v>21559</v>
      </c>
    </row>
    <row r="95" spans="1:5" ht="12" customHeight="1">
      <c r="A95" s="213" t="s">
        <v>62</v>
      </c>
      <c r="B95" s="6" t="s">
        <v>107</v>
      </c>
      <c r="C95" s="105">
        <v>4835</v>
      </c>
      <c r="D95" s="105">
        <v>928</v>
      </c>
      <c r="E95" s="106">
        <f t="shared" si="5"/>
        <v>5763</v>
      </c>
    </row>
    <row r="96" spans="1:5" ht="12" customHeight="1">
      <c r="A96" s="213" t="s">
        <v>63</v>
      </c>
      <c r="B96" s="6" t="s">
        <v>80</v>
      </c>
      <c r="C96" s="107">
        <v>20996</v>
      </c>
      <c r="D96" s="107">
        <v>3638</v>
      </c>
      <c r="E96" s="106">
        <f t="shared" si="5"/>
        <v>24634</v>
      </c>
    </row>
    <row r="97" spans="1:5" ht="12" customHeight="1">
      <c r="A97" s="213" t="s">
        <v>64</v>
      </c>
      <c r="B97" s="9" t="s">
        <v>108</v>
      </c>
      <c r="C97" s="107">
        <v>3000</v>
      </c>
      <c r="D97" s="107">
        <v>0</v>
      </c>
      <c r="E97" s="106">
        <f t="shared" si="5"/>
        <v>3000</v>
      </c>
    </row>
    <row r="98" spans="1:5" ht="12" customHeight="1">
      <c r="A98" s="213" t="s">
        <v>72</v>
      </c>
      <c r="B98" s="17" t="s">
        <v>109</v>
      </c>
      <c r="C98" s="107">
        <v>4384</v>
      </c>
      <c r="D98" s="107">
        <v>-1189</v>
      </c>
      <c r="E98" s="106">
        <f t="shared" si="5"/>
        <v>3195</v>
      </c>
    </row>
    <row r="99" spans="1:5" ht="12" customHeight="1">
      <c r="A99" s="213" t="s">
        <v>65</v>
      </c>
      <c r="B99" s="6" t="s">
        <v>390</v>
      </c>
      <c r="C99" s="107">
        <v>0</v>
      </c>
      <c r="D99" s="107">
        <v>5</v>
      </c>
      <c r="E99" s="106">
        <f t="shared" si="5"/>
        <v>5</v>
      </c>
    </row>
    <row r="100" spans="1:5" ht="12" customHeight="1">
      <c r="A100" s="213" t="s">
        <v>66</v>
      </c>
      <c r="B100" s="65" t="s">
        <v>327</v>
      </c>
      <c r="C100" s="107">
        <v>0</v>
      </c>
      <c r="D100" s="107">
        <v>0</v>
      </c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>
        <v>0</v>
      </c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>
        <v>1100</v>
      </c>
      <c r="D104" s="107">
        <v>0</v>
      </c>
      <c r="E104" s="106">
        <f t="shared" si="5"/>
        <v>1100</v>
      </c>
    </row>
    <row r="105" spans="1:5" ht="12" customHeight="1">
      <c r="A105" s="213" t="s">
        <v>78</v>
      </c>
      <c r="B105" s="65" t="s">
        <v>257</v>
      </c>
      <c r="C105" s="107">
        <v>2234</v>
      </c>
      <c r="D105" s="107">
        <v>-544</v>
      </c>
      <c r="E105" s="106">
        <f t="shared" si="5"/>
        <v>1690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>
        <v>100</v>
      </c>
      <c r="D107" s="107">
        <v>0</v>
      </c>
      <c r="E107" s="106">
        <f t="shared" si="5"/>
        <v>100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7">
        <v>950</v>
      </c>
      <c r="D110" s="107">
        <v>-650</v>
      </c>
      <c r="E110" s="106">
        <f t="shared" si="5"/>
        <v>300</v>
      </c>
    </row>
    <row r="111" spans="1:5" ht="12" customHeight="1">
      <c r="A111" s="213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214" t="s">
        <v>330</v>
      </c>
      <c r="B112" s="6" t="s">
        <v>391</v>
      </c>
      <c r="C112" s="105"/>
      <c r="D112" s="105"/>
      <c r="E112" s="106">
        <f t="shared" si="5"/>
        <v>0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232">
        <f>+C115+C117+C119</f>
        <v>22193</v>
      </c>
      <c r="D114" s="232">
        <f>+D115+D117+D119</f>
        <v>756</v>
      </c>
      <c r="E114" s="232">
        <f>+E115+E117+E119</f>
        <v>22949</v>
      </c>
    </row>
    <row r="115" spans="1:5" ht="12" customHeight="1">
      <c r="A115" s="212" t="s">
        <v>67</v>
      </c>
      <c r="B115" s="6" t="s">
        <v>126</v>
      </c>
      <c r="C115" s="106">
        <v>485</v>
      </c>
      <c r="D115" s="106">
        <v>756</v>
      </c>
      <c r="E115" s="106">
        <f aca="true" t="shared" si="6" ref="E115:E127">C115+D115</f>
        <v>1241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>
        <v>21708</v>
      </c>
      <c r="D117" s="105">
        <v>0</v>
      </c>
      <c r="E117" s="106">
        <f t="shared" si="6"/>
        <v>21708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f>+C93+C114</f>
        <v>75593</v>
      </c>
      <c r="D128" s="103">
        <f>+D93+D114</f>
        <v>5507</v>
      </c>
      <c r="E128" s="103">
        <f>+E93+E114</f>
        <v>81100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s="48" customFormat="1" ht="12" customHeight="1">
      <c r="A130" s="212" t="s">
        <v>164</v>
      </c>
      <c r="B130" s="7" t="s">
        <v>396</v>
      </c>
      <c r="C130" s="95"/>
      <c r="D130" s="95"/>
      <c r="E130" s="106">
        <f>C130+D130</f>
        <v>0</v>
      </c>
    </row>
    <row r="131" spans="1:5" ht="12" customHeight="1">
      <c r="A131" s="212" t="s">
        <v>167</v>
      </c>
      <c r="B131" s="7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+C141+C142+C143+C144</f>
        <v>0</v>
      </c>
      <c r="D140" s="109">
        <f>+D141+D142+D143+D144</f>
        <v>1189</v>
      </c>
      <c r="E140" s="109">
        <f>+E141+E142+E143+E144</f>
        <v>1189</v>
      </c>
      <c r="I140" s="94"/>
    </row>
    <row r="141" spans="1:5" ht="12.75">
      <c r="A141" s="212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/>
      <c r="D142" s="95">
        <v>1189</v>
      </c>
      <c r="E142" s="106">
        <f>C142+D142</f>
        <v>1189</v>
      </c>
    </row>
    <row r="143" spans="1:5" ht="12" customHeight="1">
      <c r="A143" s="212" t="s">
        <v>188</v>
      </c>
      <c r="B143" s="7" t="s">
        <v>401</v>
      </c>
      <c r="C143" s="95"/>
      <c r="D143" s="95"/>
      <c r="E143" s="106">
        <f>C143+D143</f>
        <v>0</v>
      </c>
    </row>
    <row r="144" spans="1:5" s="48" customFormat="1" ht="12" customHeight="1" thickBot="1">
      <c r="A144" s="212" t="s">
        <v>189</v>
      </c>
      <c r="B144" s="7" t="s">
        <v>350</v>
      </c>
      <c r="C144" s="95"/>
      <c r="D144" s="95"/>
      <c r="E144" s="106">
        <f>C144+D144</f>
        <v>0</v>
      </c>
    </row>
    <row r="145" spans="1:5" s="48" customFormat="1" ht="12" customHeight="1" thickBot="1">
      <c r="A145" s="221" t="s">
        <v>190</v>
      </c>
      <c r="B145" s="5" t="s">
        <v>294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95"/>
      <c r="D146" s="95"/>
      <c r="E146" s="106">
        <f>C146+D146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106">
        <f>C147+D147</f>
        <v>0</v>
      </c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106">
        <f>C148+D148</f>
        <v>0</v>
      </c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106">
        <f>C149+D149</f>
        <v>0</v>
      </c>
    </row>
    <row r="150" spans="1:5" s="48" customFormat="1" ht="12" customHeight="1" thickBot="1">
      <c r="A150" s="212" t="s">
        <v>201</v>
      </c>
      <c r="B150" s="7" t="s">
        <v>397</v>
      </c>
      <c r="C150" s="95"/>
      <c r="D150" s="95"/>
      <c r="E150" s="106">
        <f>C150+D150</f>
        <v>0</v>
      </c>
    </row>
    <row r="151" spans="1:5" ht="12.75" customHeight="1" thickBot="1">
      <c r="A151" s="221" t="s">
        <v>352</v>
      </c>
      <c r="B151" s="5" t="s">
        <v>355</v>
      </c>
      <c r="C151" s="234"/>
      <c r="D151" s="234"/>
      <c r="E151" s="234"/>
    </row>
    <row r="152" spans="1:5" ht="12.75" customHeight="1" thickBot="1">
      <c r="A152" s="238" t="s">
        <v>11</v>
      </c>
      <c r="B152" s="54" t="s">
        <v>356</v>
      </c>
      <c r="C152" s="234"/>
      <c r="D152" s="234"/>
      <c r="E152" s="234"/>
    </row>
    <row r="153" spans="1:5" ht="12.75" customHeight="1" thickBot="1">
      <c r="A153" s="238" t="s">
        <v>12</v>
      </c>
      <c r="B153" s="54" t="s">
        <v>357</v>
      </c>
      <c r="C153" s="204">
        <f>C133+C140+C145+C151+C152</f>
        <v>0</v>
      </c>
      <c r="D153" s="204">
        <v>0</v>
      </c>
      <c r="E153" s="204">
        <v>0</v>
      </c>
    </row>
    <row r="154" spans="1:5" ht="12" customHeight="1" thickBot="1">
      <c r="A154" s="25" t="s">
        <v>13</v>
      </c>
      <c r="B154" s="54" t="s">
        <v>359</v>
      </c>
      <c r="C154" s="204">
        <f>C129+C133+C140+C146+C152+C153</f>
        <v>0</v>
      </c>
      <c r="D154" s="204">
        <f>D129+D133+D140+D146+D152+D153</f>
        <v>1189</v>
      </c>
      <c r="E154" s="204">
        <f>E129+E133+E140+E146+E152+E153</f>
        <v>1189</v>
      </c>
    </row>
    <row r="155" spans="1:5" ht="15" customHeight="1" thickBot="1">
      <c r="A155" s="223" t="s">
        <v>14</v>
      </c>
      <c r="B155" s="170" t="s">
        <v>358</v>
      </c>
      <c r="C155" s="204">
        <f>+C128+C154</f>
        <v>75593</v>
      </c>
      <c r="D155" s="204">
        <f>+D128+D154</f>
        <v>6696</v>
      </c>
      <c r="E155" s="204">
        <f>+E128+E154</f>
        <v>82289</v>
      </c>
    </row>
    <row r="156" spans="1:5" ht="13.5" thickBot="1">
      <c r="A156" s="173"/>
      <c r="B156" s="174"/>
      <c r="C156" s="175"/>
      <c r="D156" s="175"/>
      <c r="E156" s="175"/>
    </row>
    <row r="157" spans="1:5" ht="15" customHeight="1" thickBot="1">
      <c r="A157" s="91" t="s">
        <v>398</v>
      </c>
      <c r="B157" s="92"/>
      <c r="C157" s="52">
        <v>7</v>
      </c>
      <c r="D157" s="52">
        <v>-1</v>
      </c>
      <c r="E157" s="52">
        <v>6</v>
      </c>
    </row>
    <row r="158" spans="1:5" ht="14.25" customHeight="1" thickBot="1">
      <c r="A158" s="91" t="s">
        <v>122</v>
      </c>
      <c r="B158" s="92"/>
      <c r="C158" s="52">
        <v>5</v>
      </c>
      <c r="D158" s="52">
        <v>3</v>
      </c>
      <c r="E158" s="52">
        <v>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2017-05-16T07:10:32Z</cp:lastPrinted>
  <dcterms:created xsi:type="dcterms:W3CDTF">1999-10-30T10:30:45Z</dcterms:created>
  <dcterms:modified xsi:type="dcterms:W3CDTF">2017-05-16T13:27:13Z</dcterms:modified>
  <cp:category/>
  <cp:version/>
  <cp:contentType/>
  <cp:contentStatus/>
</cp:coreProperties>
</file>