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<sst xmlns="http://schemas.openxmlformats.org/spreadsheetml/2006/main" count="40" uniqueCount="34">
  <si>
    <t>Alsónána</t>
  </si>
  <si>
    <t>Alsónyék</t>
  </si>
  <si>
    <t>Báta</t>
  </si>
  <si>
    <t>Bátaszék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</si>
  <si>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</si>
  <si>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</si>
  <si>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</si>
  <si>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</si>
  <si>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</si>
  <si>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</si>
  <si>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</si>
  <si>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</si>
  <si>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</si>
  <si>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</si>
  <si>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</si>
  <si>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</si>
  <si>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</si>
  <si>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</si>
  <si>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</si>
  <si>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</si>
  <si>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</si>
  <si>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</si>
  <si>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Tengelic</t>
  </si>
  <si>
    <t>Várdomb</t>
  </si>
  <si>
    <t>Zomba</t>
  </si>
  <si>
    <t>Település</t>
  </si>
  <si>
    <t>Lakosságszám</t>
  </si>
  <si>
    <t>Kifizetendő összeg</t>
  </si>
  <si>
    <t>Belső ellenőr</t>
  </si>
  <si>
    <r>
      <t xml:space="preserve">Jogi referens foglalkoztatásának költségei </t>
    </r>
    <r>
      <rPr>
        <b/>
        <sz val="10"/>
        <color indexed="10"/>
        <rFont val="Arial"/>
        <family val="2"/>
      </rPr>
      <t>2015.</t>
    </r>
    <r>
      <rPr>
        <b/>
        <sz val="10"/>
        <rFont val="Arial"/>
        <family val="2"/>
      </rPr>
      <t xml:space="preserve"> évre vonatkozóan:</t>
    </r>
  </si>
  <si>
    <r>
      <t xml:space="preserve">Kistérségi referens foglalkoztatásának költségei </t>
    </r>
    <r>
      <rPr>
        <b/>
        <sz val="10"/>
        <color indexed="10"/>
        <rFont val="Arial"/>
        <family val="2"/>
      </rPr>
      <t>2014.</t>
    </r>
    <r>
      <rPr>
        <b/>
        <sz val="10"/>
        <rFont val="Arial"/>
        <family val="2"/>
      </rPr>
      <t xml:space="preserve"> évre vonatkozóan:</t>
    </r>
  </si>
  <si>
    <t>Belső ellenőr foglalkoztatásának költsége 2016. évben</t>
  </si>
  <si>
    <t>Ellenőrzési feladattal érintett lakosságszám (tényleges osztószám)</t>
  </si>
  <si>
    <t>Belső ellenőr foglalkoztatásának költsége 2015. 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</si>
</sst>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000"/>
    <numFmt numFmtId="165" formatCode="#,##0_ ;[Red]\-#,##0\ "/>
  </numFmts>
  <fonts count="24">
    <font>
      <sz val="10"/>
      <name val="Arial"/>
      <family val="0"/>
    </font>
    <font>
      <sz val="12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21" borderId="7" applyNumberFormat="0" applyFont="0" applyAlignment="0" applyProtection="0"/>
    <xf numFmtId="0" fontId="17" fillId="6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64" fontId="1" fillId="22" borderId="12" xfId="54" applyNumberFormat="1" applyFont="1" applyFill="1" applyBorder="1" applyAlignment="1" applyProtection="1">
      <alignment horizontal="left"/>
      <protection hidden="1"/>
    </xf>
    <xf numFmtId="164" fontId="1" fillId="22" borderId="10" xfId="54" applyNumberFormat="1" applyFont="1" applyFill="1" applyBorder="1" applyAlignment="1" applyProtection="1">
      <alignment horizontal="left"/>
      <protection hidden="1"/>
    </xf>
    <xf numFmtId="164" fontId="1" fillId="22" borderId="11" xfId="54" applyNumberFormat="1" applyFont="1" applyFill="1" applyBorder="1" applyAlignment="1" applyProtection="1">
      <alignment horizontal="left"/>
      <protection hidden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21" xfId="0" applyNumberFormat="1" applyBorder="1" applyAlignment="1">
      <alignment/>
    </xf>
    <xf numFmtId="0" fontId="3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2" fontId="2" fillId="22" borderId="2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165" fontId="2" fillId="22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64" fontId="1" fillId="22" borderId="30" xfId="54" applyNumberFormat="1" applyFont="1" applyFill="1" applyBorder="1" applyAlignment="1" applyProtection="1">
      <alignment horizontal="left"/>
      <protection hidden="1"/>
    </xf>
    <xf numFmtId="0" fontId="3" fillId="0" borderId="3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lakosságszám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zer\Usersnew\gyura\Dokumentumok\Be&#233;rkezett%20f&#225;jlok\normat&#237;va\2007\4704-1204-febru&#225;rra-el&#337;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pane ySplit="1" topLeftCell="BM5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5.421875" style="0" customWidth="1"/>
    <col min="4" max="4" width="13.140625" style="0" customWidth="1"/>
    <col min="6" max="6" width="11.00390625" style="0" customWidth="1"/>
    <col min="7" max="7" width="13.421875" style="0" customWidth="1"/>
    <col min="8" max="8" width="20.140625" style="0" customWidth="1"/>
    <col min="9" max="9" width="14.8515625" style="0" bestFit="1" customWidth="1"/>
    <col min="10" max="10" width="13.7109375" style="0" bestFit="1" customWidth="1"/>
  </cols>
  <sheetData>
    <row r="1" spans="1:10" ht="55.5" customHeight="1" thickBot="1">
      <c r="A1" s="7"/>
      <c r="B1" s="43" t="s">
        <v>30</v>
      </c>
      <c r="C1" s="44"/>
      <c r="D1" s="26" t="s">
        <v>28</v>
      </c>
      <c r="E1" s="41" t="s">
        <v>29</v>
      </c>
      <c r="F1" s="42"/>
      <c r="G1" s="16" t="s">
        <v>28</v>
      </c>
      <c r="H1" s="39" t="s">
        <v>33</v>
      </c>
      <c r="I1" s="16" t="s">
        <v>28</v>
      </c>
      <c r="J1" s="39" t="s">
        <v>31</v>
      </c>
    </row>
    <row r="2" spans="1:10" ht="30" customHeight="1" thickBot="1">
      <c r="A2" s="5" t="s">
        <v>25</v>
      </c>
      <c r="B2" s="5" t="s">
        <v>26</v>
      </c>
      <c r="C2" s="6" t="s">
        <v>27</v>
      </c>
      <c r="D2" s="27" t="s">
        <v>27</v>
      </c>
      <c r="E2" s="21"/>
      <c r="F2" s="20" t="s">
        <v>27</v>
      </c>
      <c r="G2" s="6" t="s">
        <v>27</v>
      </c>
      <c r="H2" s="6"/>
      <c r="I2" s="6" t="s">
        <v>27</v>
      </c>
      <c r="J2" s="6"/>
    </row>
    <row r="3" spans="1:10" ht="15.75">
      <c r="A3" s="17" t="s">
        <v>0</v>
      </c>
      <c r="B3" s="4">
        <v>733</v>
      </c>
      <c r="C3" s="8">
        <f aca="true" t="shared" si="0" ref="C3:C16">B3*$C$29</f>
        <v>31740.01078574125</v>
      </c>
      <c r="D3" s="28">
        <f>B3*$D$29</f>
        <v>40945.86805103031</v>
      </c>
      <c r="E3" s="22"/>
      <c r="F3" s="12">
        <f>B3*$F$29</f>
        <v>7530.3169659709865</v>
      </c>
      <c r="G3" s="34">
        <f>B3*$G$29</f>
        <v>53761.60196649145</v>
      </c>
      <c r="H3" s="34">
        <f>+$G$28/$B$30*B3</f>
        <v>106023.21578090641</v>
      </c>
      <c r="I3" s="34">
        <f>+B3*$I$29</f>
        <v>51338.26880529197</v>
      </c>
      <c r="J3" s="34">
        <f aca="true" t="shared" si="1" ref="J3:J26">+$I$28/$B$32*B3</f>
        <v>113213.94313635238</v>
      </c>
    </row>
    <row r="4" spans="1:10" ht="15.75">
      <c r="A4" s="18" t="s">
        <v>1</v>
      </c>
      <c r="B4" s="1">
        <v>801</v>
      </c>
      <c r="C4" s="8">
        <f t="shared" si="0"/>
        <v>34684.51383271315</v>
      </c>
      <c r="D4" s="28">
        <f aca="true" t="shared" si="2" ref="D4:D11">B4*$D$29</f>
        <v>44744.3933272514</v>
      </c>
      <c r="E4" s="23"/>
      <c r="F4" s="10">
        <f aca="true" t="shared" si="3" ref="F4:F27">B4*$F$29</f>
        <v>8228.90025885779</v>
      </c>
      <c r="G4" s="34">
        <f aca="true" t="shared" si="4" ref="G4:G11">B4*$G$29</f>
        <v>58749.03570963118</v>
      </c>
      <c r="H4" s="34">
        <f aca="true" t="shared" si="5" ref="H4:H27">+$G$28/$B$30*B4</f>
        <v>115858.93020532883</v>
      </c>
      <c r="I4" s="34">
        <f aca="true" t="shared" si="6" ref="I4:I27">+B4*$I$29</f>
        <v>56100.89128654689</v>
      </c>
      <c r="J4" s="34">
        <f t="shared" si="1"/>
        <v>123716.737315441</v>
      </c>
    </row>
    <row r="5" spans="1:10" ht="15.75">
      <c r="A5" s="18" t="s">
        <v>2</v>
      </c>
      <c r="B5" s="1">
        <v>1761</v>
      </c>
      <c r="C5" s="8">
        <f t="shared" si="0"/>
        <v>76253.96861349297</v>
      </c>
      <c r="D5" s="28">
        <f t="shared" si="2"/>
        <v>98370.63252096095</v>
      </c>
      <c r="E5" s="23"/>
      <c r="F5" s="10">
        <f t="shared" si="3"/>
        <v>18091.25262902443</v>
      </c>
      <c r="G5" s="34">
        <f t="shared" si="4"/>
        <v>129159.86502454495</v>
      </c>
      <c r="H5" s="34">
        <f t="shared" si="5"/>
        <v>254716.07502070421</v>
      </c>
      <c r="I5" s="34">
        <f t="shared" si="6"/>
        <v>123337.91455132217</v>
      </c>
      <c r="J5" s="34">
        <f t="shared" si="1"/>
        <v>271991.4786672804</v>
      </c>
    </row>
    <row r="6" spans="1:10" ht="15.75">
      <c r="A6" s="18" t="s">
        <v>3</v>
      </c>
      <c r="B6" s="1">
        <v>6627</v>
      </c>
      <c r="C6" s="8">
        <f t="shared" si="0"/>
        <v>286959.14253357064</v>
      </c>
      <c r="D6" s="28">
        <f t="shared" si="2"/>
        <v>370188.63243407616</v>
      </c>
      <c r="E6" s="23"/>
      <c r="F6" s="10">
        <f t="shared" si="3"/>
        <v>68081.05120530659</v>
      </c>
      <c r="G6" s="34">
        <f t="shared" si="4"/>
        <v>486054.75611451414</v>
      </c>
      <c r="H6" s="34">
        <f t="shared" si="5"/>
        <v>958548.2278036382</v>
      </c>
      <c r="I6" s="34">
        <f t="shared" si="6"/>
        <v>464145.57622465194</v>
      </c>
      <c r="J6" s="34">
        <f t="shared" si="1"/>
        <v>1023559.0738944163</v>
      </c>
    </row>
    <row r="7" spans="1:10" ht="15.75">
      <c r="A7" s="18" t="s">
        <v>4</v>
      </c>
      <c r="B7" s="1">
        <v>2267</v>
      </c>
      <c r="C7" s="8">
        <f t="shared" si="0"/>
        <v>98164.53540419565</v>
      </c>
      <c r="D7" s="28">
        <f t="shared" si="2"/>
        <v>126636.12942931202</v>
      </c>
      <c r="E7" s="23"/>
      <c r="F7" s="10">
        <f t="shared" si="3"/>
        <v>23289.534190799764</v>
      </c>
      <c r="G7" s="34">
        <f t="shared" si="4"/>
        <v>166272.2396426141</v>
      </c>
      <c r="H7" s="34">
        <f t="shared" si="5"/>
        <v>327905.3617671417</v>
      </c>
      <c r="I7" s="34">
        <f t="shared" si="6"/>
        <v>158777.42889713083</v>
      </c>
      <c r="J7" s="34">
        <f t="shared" si="1"/>
        <v>350144.62358814577</v>
      </c>
    </row>
    <row r="8" spans="1:10" ht="15.75">
      <c r="A8" s="18" t="s">
        <v>5</v>
      </c>
      <c r="B8" s="1">
        <v>4156</v>
      </c>
      <c r="C8" s="8">
        <f t="shared" si="0"/>
        <v>179961.09798845925</v>
      </c>
      <c r="D8" s="28">
        <f t="shared" si="2"/>
        <v>232156.9271761009</v>
      </c>
      <c r="E8" s="23"/>
      <c r="F8" s="10">
        <f t="shared" si="3"/>
        <v>42695.767135846414</v>
      </c>
      <c r="G8" s="34">
        <f t="shared" si="4"/>
        <v>304820.21524248086</v>
      </c>
      <c r="H8" s="34">
        <f t="shared" si="5"/>
        <v>601135.7227632293</v>
      </c>
      <c r="I8" s="34">
        <f t="shared" si="6"/>
        <v>291080.27988375636</v>
      </c>
      <c r="J8" s="34">
        <f t="shared" si="1"/>
        <v>641906.0677690047</v>
      </c>
    </row>
    <row r="9" spans="1:10" ht="15.75">
      <c r="A9" s="18" t="s">
        <v>6</v>
      </c>
      <c r="B9" s="1">
        <v>705</v>
      </c>
      <c r="C9" s="8">
        <f t="shared" si="0"/>
        <v>30527.568354635172</v>
      </c>
      <c r="D9" s="28">
        <f t="shared" si="2"/>
        <v>39381.76940788045</v>
      </c>
      <c r="E9" s="23"/>
      <c r="F9" s="10">
        <f t="shared" si="3"/>
        <v>7242.665021841126</v>
      </c>
      <c r="G9" s="34">
        <f t="shared" si="4"/>
        <v>51707.9527781398</v>
      </c>
      <c r="H9" s="34">
        <f t="shared" si="5"/>
        <v>101973.21572379129</v>
      </c>
      <c r="I9" s="34">
        <f t="shared" si="6"/>
        <v>49377.188960069354</v>
      </c>
      <c r="J9" s="34">
        <f t="shared" si="1"/>
        <v>108889.26318025705</v>
      </c>
    </row>
    <row r="10" spans="1:10" ht="15.75">
      <c r="A10" s="18" t="s">
        <v>7</v>
      </c>
      <c r="B10" s="2">
        <v>4301</v>
      </c>
      <c r="C10" s="8">
        <f t="shared" si="0"/>
        <v>186239.81772097287</v>
      </c>
      <c r="D10" s="28">
        <f t="shared" si="2"/>
        <v>240256.7237209841</v>
      </c>
      <c r="E10" s="23"/>
      <c r="F10" s="10">
        <f t="shared" si="3"/>
        <v>44185.39327509033</v>
      </c>
      <c r="G10" s="34">
        <f t="shared" si="4"/>
        <v>315455.1842535876</v>
      </c>
      <c r="H10" s="34">
        <f t="shared" si="5"/>
        <v>622108.9373447183</v>
      </c>
      <c r="I10" s="35"/>
      <c r="J10" s="35"/>
    </row>
    <row r="11" spans="1:10" ht="15.75">
      <c r="A11" s="18" t="s">
        <v>8</v>
      </c>
      <c r="B11" s="1">
        <v>650</v>
      </c>
      <c r="C11" s="8">
        <f t="shared" si="0"/>
        <v>28145.98500781966</v>
      </c>
      <c r="D11" s="28">
        <f t="shared" si="2"/>
        <v>36309.4327874075</v>
      </c>
      <c r="E11" s="23"/>
      <c r="F11" s="10">
        <f t="shared" si="3"/>
        <v>6677.634417300329</v>
      </c>
      <c r="G11" s="34">
        <f t="shared" si="4"/>
        <v>47673.9990153062</v>
      </c>
      <c r="H11" s="34">
        <f t="shared" si="5"/>
        <v>94017.85846874374</v>
      </c>
      <c r="I11" s="34">
        <f t="shared" si="6"/>
        <v>45525.06783552494</v>
      </c>
      <c r="J11" s="34">
        <f t="shared" si="1"/>
        <v>100394.35612364126</v>
      </c>
    </row>
    <row r="12" spans="1:10" ht="15.75">
      <c r="A12" s="18" t="s">
        <v>9</v>
      </c>
      <c r="B12" s="1">
        <v>906</v>
      </c>
      <c r="C12" s="8">
        <f t="shared" si="0"/>
        <v>39231.172949360945</v>
      </c>
      <c r="D12" s="32"/>
      <c r="E12" s="23"/>
      <c r="F12" s="10">
        <f t="shared" si="3"/>
        <v>9307.595049344765</v>
      </c>
      <c r="G12" s="35"/>
      <c r="H12" s="35"/>
      <c r="I12" s="35"/>
      <c r="J12" s="35"/>
    </row>
    <row r="13" spans="1:10" ht="15.75">
      <c r="A13" s="18" t="s">
        <v>10</v>
      </c>
      <c r="B13" s="1">
        <v>700</v>
      </c>
      <c r="C13" s="8">
        <f t="shared" si="0"/>
        <v>30311.060777651943</v>
      </c>
      <c r="D13" s="28">
        <f>B13*$D$29</f>
        <v>39102.46607874654</v>
      </c>
      <c r="E13" s="23"/>
      <c r="F13" s="10">
        <f t="shared" si="3"/>
        <v>7191.298603246508</v>
      </c>
      <c r="G13" s="36">
        <f>B13*$G$29</f>
        <v>51341.22970879129</v>
      </c>
      <c r="H13" s="36">
        <f t="shared" si="5"/>
        <v>101250.00142787788</v>
      </c>
      <c r="I13" s="34">
        <f t="shared" si="6"/>
        <v>49026.99613056532</v>
      </c>
      <c r="J13" s="34">
        <f t="shared" si="1"/>
        <v>108116.9989023829</v>
      </c>
    </row>
    <row r="14" spans="1:10" ht="15.75">
      <c r="A14" s="18" t="s">
        <v>11</v>
      </c>
      <c r="B14" s="1">
        <v>358</v>
      </c>
      <c r="C14" s="8">
        <f t="shared" si="0"/>
        <v>15501.942511999137</v>
      </c>
      <c r="D14" s="32"/>
      <c r="E14" s="23"/>
      <c r="F14" s="10">
        <f t="shared" si="3"/>
        <v>3677.8355713746428</v>
      </c>
      <c r="G14" s="35"/>
      <c r="H14" s="35"/>
      <c r="I14" s="35"/>
      <c r="J14" s="35"/>
    </row>
    <row r="15" spans="1:10" ht="15.75">
      <c r="A15" s="18" t="s">
        <v>12</v>
      </c>
      <c r="B15" s="1">
        <v>1517</v>
      </c>
      <c r="C15" s="8">
        <f t="shared" si="0"/>
        <v>65688.39885671143</v>
      </c>
      <c r="D15" s="32"/>
      <c r="E15" s="23"/>
      <c r="F15" s="10">
        <f t="shared" si="3"/>
        <v>15584.571401607076</v>
      </c>
      <c r="G15" s="35"/>
      <c r="H15" s="35"/>
      <c r="I15" s="35"/>
      <c r="J15" s="35"/>
    </row>
    <row r="16" spans="1:10" ht="15.75">
      <c r="A16" s="18" t="s">
        <v>13</v>
      </c>
      <c r="B16" s="1">
        <v>813</v>
      </c>
      <c r="C16" s="8">
        <f t="shared" si="0"/>
        <v>35204.1320174729</v>
      </c>
      <c r="D16" s="28">
        <f aca="true" t="shared" si="7" ref="D16:D24">B16*$D$29</f>
        <v>45414.72131717277</v>
      </c>
      <c r="E16" s="23"/>
      <c r="F16" s="10">
        <f t="shared" si="3"/>
        <v>8352.179663484872</v>
      </c>
      <c r="G16" s="36">
        <f>B16*$G$29</f>
        <v>59629.1710760676</v>
      </c>
      <c r="H16" s="36">
        <f t="shared" si="5"/>
        <v>117594.64451552102</v>
      </c>
      <c r="I16" s="34">
        <f t="shared" si="6"/>
        <v>56941.35407735658</v>
      </c>
      <c r="J16" s="34">
        <f t="shared" si="1"/>
        <v>125570.171582339</v>
      </c>
    </row>
    <row r="17" spans="1:10" ht="15.75">
      <c r="A17" s="18" t="s">
        <v>14</v>
      </c>
      <c r="B17" s="1">
        <v>71</v>
      </c>
      <c r="C17" s="8">
        <f>B17*$C$29</f>
        <v>3074.40759316184</v>
      </c>
      <c r="D17" s="28">
        <f t="shared" si="7"/>
        <v>3966.107273701435</v>
      </c>
      <c r="E17" s="23"/>
      <c r="F17" s="10">
        <f t="shared" si="3"/>
        <v>729.4031440435743</v>
      </c>
      <c r="G17" s="36">
        <f aca="true" t="shared" si="8" ref="G17:G24">B17*$G$29</f>
        <v>5207.467584748831</v>
      </c>
      <c r="H17" s="36">
        <f t="shared" si="5"/>
        <v>10269.643001970471</v>
      </c>
      <c r="I17" s="34">
        <f t="shared" si="6"/>
        <v>4972.738178957339</v>
      </c>
      <c r="J17" s="34">
        <f t="shared" si="1"/>
        <v>10966.152745813122</v>
      </c>
    </row>
    <row r="18" spans="1:10" ht="15.75">
      <c r="A18" s="18" t="s">
        <v>15</v>
      </c>
      <c r="B18" s="1">
        <v>2473</v>
      </c>
      <c r="C18" s="8">
        <f aca="true" t="shared" si="9" ref="C18:C27">B18*$C$29</f>
        <v>107084.64757590466</v>
      </c>
      <c r="D18" s="28">
        <f t="shared" si="7"/>
        <v>138143.42658962886</v>
      </c>
      <c r="E18" s="23"/>
      <c r="F18" s="10">
        <f t="shared" si="3"/>
        <v>25405.83063689802</v>
      </c>
      <c r="G18" s="36">
        <f t="shared" si="8"/>
        <v>181381.23009977266</v>
      </c>
      <c r="H18" s="36">
        <f t="shared" si="5"/>
        <v>357701.79075877427</v>
      </c>
      <c r="I18" s="35"/>
      <c r="J18" s="35"/>
    </row>
    <row r="19" spans="1:10" ht="15.75">
      <c r="A19" s="18" t="s">
        <v>16</v>
      </c>
      <c r="B19" s="1">
        <v>587</v>
      </c>
      <c r="C19" s="8">
        <f t="shared" si="9"/>
        <v>25417.98953783099</v>
      </c>
      <c r="D19" s="28">
        <f t="shared" si="7"/>
        <v>32790.21084032032</v>
      </c>
      <c r="E19" s="23"/>
      <c r="F19" s="10">
        <f t="shared" si="3"/>
        <v>6030.417543008143</v>
      </c>
      <c r="G19" s="36">
        <f t="shared" si="8"/>
        <v>43053.288341514984</v>
      </c>
      <c r="H19" s="36">
        <f t="shared" si="5"/>
        <v>84905.35834023474</v>
      </c>
      <c r="I19" s="34">
        <f t="shared" si="6"/>
        <v>41112.63818377406</v>
      </c>
      <c r="J19" s="34">
        <f t="shared" si="1"/>
        <v>90663.8262224268</v>
      </c>
    </row>
    <row r="20" spans="1:10" ht="15.75">
      <c r="A20" s="18" t="s">
        <v>17</v>
      </c>
      <c r="B20" s="1">
        <v>715</v>
      </c>
      <c r="C20" s="8">
        <f t="shared" si="9"/>
        <v>30960.583508601627</v>
      </c>
      <c r="D20" s="28">
        <f t="shared" si="7"/>
        <v>39940.37606614825</v>
      </c>
      <c r="E20" s="23"/>
      <c r="F20" s="10">
        <f t="shared" si="3"/>
        <v>7345.397859030362</v>
      </c>
      <c r="G20" s="36">
        <f t="shared" si="8"/>
        <v>52441.39891683682</v>
      </c>
      <c r="H20" s="36">
        <f t="shared" si="5"/>
        <v>103419.64431561812</v>
      </c>
      <c r="I20" s="34">
        <f t="shared" si="6"/>
        <v>50077.57461907743</v>
      </c>
      <c r="J20" s="34">
        <f t="shared" si="1"/>
        <v>110433.79173600538</v>
      </c>
    </row>
    <row r="21" spans="1:10" ht="15.75">
      <c r="A21" s="18" t="s">
        <v>18</v>
      </c>
      <c r="B21" s="1">
        <v>1315</v>
      </c>
      <c r="C21" s="8">
        <f t="shared" si="9"/>
        <v>56941.49274658901</v>
      </c>
      <c r="D21" s="28">
        <f t="shared" si="7"/>
        <v>73456.77556221672</v>
      </c>
      <c r="E21" s="23"/>
      <c r="F21" s="10">
        <f t="shared" si="3"/>
        <v>13509.368090384512</v>
      </c>
      <c r="G21" s="36">
        <f t="shared" si="8"/>
        <v>96448.16723865793</v>
      </c>
      <c r="H21" s="36">
        <f t="shared" si="5"/>
        <v>190205.35982522773</v>
      </c>
      <c r="I21" s="34">
        <f t="shared" si="6"/>
        <v>92100.71415956199</v>
      </c>
      <c r="J21" s="34">
        <f t="shared" si="1"/>
        <v>203105.50508090502</v>
      </c>
    </row>
    <row r="22" spans="1:10" ht="15.75">
      <c r="A22" s="18" t="s">
        <v>19</v>
      </c>
      <c r="B22" s="1">
        <v>630</v>
      </c>
      <c r="C22" s="8">
        <f t="shared" si="9"/>
        <v>27279.954699886748</v>
      </c>
      <c r="D22" s="28">
        <f t="shared" si="7"/>
        <v>35192.21947087189</v>
      </c>
      <c r="E22" s="23"/>
      <c r="F22" s="10">
        <f t="shared" si="3"/>
        <v>6472.168742921857</v>
      </c>
      <c r="G22" s="36">
        <f t="shared" si="8"/>
        <v>46207.10673791216</v>
      </c>
      <c r="H22" s="36">
        <f t="shared" si="5"/>
        <v>91125.0012850901</v>
      </c>
      <c r="I22" s="34">
        <f t="shared" si="6"/>
        <v>44124.29651750879</v>
      </c>
      <c r="J22" s="34">
        <f t="shared" si="1"/>
        <v>97305.2990121446</v>
      </c>
    </row>
    <row r="23" spans="1:10" ht="15.75">
      <c r="A23" s="18" t="s">
        <v>20</v>
      </c>
      <c r="B23" s="1">
        <v>2321</v>
      </c>
      <c r="C23" s="8">
        <f t="shared" si="9"/>
        <v>100502.81723561452</v>
      </c>
      <c r="D23" s="28">
        <f t="shared" si="7"/>
        <v>129652.60538395817</v>
      </c>
      <c r="E23" s="23"/>
      <c r="F23" s="10">
        <f t="shared" si="3"/>
        <v>23844.291511621635</v>
      </c>
      <c r="G23" s="36">
        <f t="shared" si="8"/>
        <v>170232.84879157797</v>
      </c>
      <c r="H23" s="36">
        <f t="shared" si="5"/>
        <v>335716.07616300654</v>
      </c>
      <c r="I23" s="34">
        <f t="shared" si="6"/>
        <v>162559.51145577442</v>
      </c>
      <c r="J23" s="34">
        <f t="shared" si="1"/>
        <v>358485.07778918673</v>
      </c>
    </row>
    <row r="24" spans="1:10" ht="15.75">
      <c r="A24" s="18" t="s">
        <v>21</v>
      </c>
      <c r="B24" s="1">
        <v>34040</v>
      </c>
      <c r="C24" s="8">
        <f t="shared" si="9"/>
        <v>1473983.5841018173</v>
      </c>
      <c r="D24" s="28">
        <f t="shared" si="7"/>
        <v>1901497.0647436175</v>
      </c>
      <c r="E24" s="23"/>
      <c r="F24" s="10">
        <f t="shared" si="3"/>
        <v>349702.57779215876</v>
      </c>
      <c r="G24" s="36">
        <f t="shared" si="8"/>
        <v>2496650.656124651</v>
      </c>
      <c r="H24" s="36"/>
      <c r="I24" s="34">
        <f t="shared" si="6"/>
        <v>2384112.7832634905</v>
      </c>
      <c r="J24" s="34"/>
    </row>
    <row r="25" spans="1:10" ht="15.75">
      <c r="A25" s="18" t="s">
        <v>22</v>
      </c>
      <c r="B25" s="1">
        <v>2334</v>
      </c>
      <c r="C25" s="8">
        <f t="shared" si="9"/>
        <v>101065.73693577091</v>
      </c>
      <c r="D25" s="32"/>
      <c r="E25" s="23"/>
      <c r="F25" s="10">
        <f t="shared" si="3"/>
        <v>23977.844199967643</v>
      </c>
      <c r="G25" s="35"/>
      <c r="H25" s="35"/>
      <c r="I25" s="35"/>
      <c r="J25" s="35"/>
    </row>
    <row r="26" spans="1:10" ht="15.75">
      <c r="A26" s="18" t="s">
        <v>23</v>
      </c>
      <c r="B26" s="1">
        <v>1242</v>
      </c>
      <c r="C26" s="8">
        <f t="shared" si="9"/>
        <v>53780.482122633875</v>
      </c>
      <c r="D26" s="28">
        <f>B26*$D$29</f>
        <v>69378.94695686172</v>
      </c>
      <c r="E26" s="23"/>
      <c r="F26" s="10">
        <f t="shared" si="3"/>
        <v>12759.41837890309</v>
      </c>
      <c r="G26" s="36">
        <f>B26*$G$29</f>
        <v>91094.0104261697</v>
      </c>
      <c r="H26" s="36">
        <f t="shared" si="5"/>
        <v>179646.4311048919</v>
      </c>
      <c r="I26" s="34">
        <f t="shared" si="6"/>
        <v>86987.89884880303</v>
      </c>
      <c r="J26" s="34">
        <f t="shared" si="1"/>
        <v>191830.44662394223</v>
      </c>
    </row>
    <row r="27" spans="1:10" ht="16.5" thickBot="1">
      <c r="A27" s="19" t="s">
        <v>24</v>
      </c>
      <c r="B27" s="3">
        <v>2149</v>
      </c>
      <c r="C27" s="9">
        <f t="shared" si="9"/>
        <v>93054.95658739147</v>
      </c>
      <c r="D27" s="29">
        <f>B27*$D$29</f>
        <v>120044.57086175188</v>
      </c>
      <c r="E27" s="24"/>
      <c r="F27" s="11">
        <f t="shared" si="3"/>
        <v>22077.28671196678</v>
      </c>
      <c r="G27" s="37">
        <f>B27*$G$29</f>
        <v>157617.57520598927</v>
      </c>
      <c r="H27" s="37">
        <f t="shared" si="5"/>
        <v>310837.50438358507</v>
      </c>
      <c r="I27" s="34">
        <f t="shared" si="6"/>
        <v>150512.87812083552</v>
      </c>
      <c r="J27" s="34">
        <f>+$I$28/$B$32*B27</f>
        <v>331919.1866303155</v>
      </c>
    </row>
    <row r="28" spans="2:10" ht="16.5" thickBot="1">
      <c r="B28" s="13">
        <v>74172</v>
      </c>
      <c r="C28" s="14">
        <v>3211760</v>
      </c>
      <c r="D28" s="30">
        <v>3857570</v>
      </c>
      <c r="E28" s="25"/>
      <c r="F28" s="15">
        <v>761990</v>
      </c>
      <c r="G28" s="38">
        <v>5064959</v>
      </c>
      <c r="H28" s="38">
        <f>SUM(H3:H27)</f>
        <v>5064959</v>
      </c>
      <c r="I28" s="38">
        <v>4362212</v>
      </c>
      <c r="J28" s="38">
        <f>SUM(J3:J27)</f>
        <v>4362212</v>
      </c>
    </row>
    <row r="29" spans="1:9" ht="15.75">
      <c r="A29" s="40" t="s">
        <v>32</v>
      </c>
      <c r="B29" s="31">
        <v>69057</v>
      </c>
      <c r="C29">
        <f>C28/B28</f>
        <v>43.301515396645634</v>
      </c>
      <c r="D29">
        <f>D28/B29</f>
        <v>55.860665826780775</v>
      </c>
      <c r="F29">
        <f>F28/B28</f>
        <v>10.273283718923583</v>
      </c>
      <c r="G29">
        <f>G28/B29</f>
        <v>73.34461386970185</v>
      </c>
      <c r="I29">
        <f>+I28/B31</f>
        <v>70.0385659008076</v>
      </c>
    </row>
    <row r="30" ht="12.75">
      <c r="B30" s="33">
        <f>SUM(B3:B11,B13,B16:B23,B26:B27)</f>
        <v>35017</v>
      </c>
    </row>
    <row r="31" ht="12.75">
      <c r="B31" s="33">
        <f>+B29-B18-B10</f>
        <v>62283</v>
      </c>
    </row>
    <row r="32" ht="12.75">
      <c r="B32" s="33">
        <f>SUM(B3:B9,B11,B13,B16:B17,B19:B23,B26:B27)</f>
        <v>28243</v>
      </c>
    </row>
    <row r="34" ht="12.75">
      <c r="B34" s="33">
        <f>+B28-B29</f>
        <v>5115</v>
      </c>
    </row>
  </sheetData>
  <sheetProtection/>
  <mergeCells count="2">
    <mergeCell ref="E1:F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pohi</dc:creator>
  <cp:keywords/>
  <dc:description/>
  <cp:lastModifiedBy>user</cp:lastModifiedBy>
  <dcterms:created xsi:type="dcterms:W3CDTF">2015-05-11T11:35:21Z</dcterms:created>
  <dcterms:modified xsi:type="dcterms:W3CDTF">2016-02-04T14:51:52Z</dcterms:modified>
  <cp:category/>
  <cp:version/>
  <cp:contentType/>
  <cp:contentStatus/>
</cp:coreProperties>
</file>